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8_{55AB83BC-FD13-499A-9083-7C41DF28AA2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Q1 2025" sheetId="15" r:id="rId1"/>
    <sheet name="Q2 2025" sheetId="17" r:id="rId2"/>
    <sheet name="Q3 2025 " sheetId="19" r:id="rId3"/>
    <sheet name="Q4 2025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8" i="19" l="1"/>
  <c r="G147" i="19"/>
  <c r="G145" i="19"/>
  <c r="H142" i="19"/>
  <c r="G142" i="19"/>
  <c r="G141" i="19"/>
  <c r="G140" i="19"/>
  <c r="G139" i="19"/>
  <c r="G138" i="19"/>
  <c r="G137" i="19"/>
  <c r="G136" i="19"/>
  <c r="G135" i="19"/>
  <c r="I132" i="19"/>
  <c r="H132" i="19"/>
  <c r="G132" i="19" s="1"/>
  <c r="G131" i="19"/>
  <c r="G130" i="19"/>
  <c r="G129" i="19"/>
  <c r="G128" i="19"/>
  <c r="G127" i="19"/>
  <c r="I125" i="19"/>
  <c r="H125" i="19"/>
  <c r="G125" i="19" s="1"/>
  <c r="G124" i="19"/>
  <c r="G123" i="19"/>
  <c r="G122" i="19"/>
  <c r="G121" i="19"/>
  <c r="G120" i="19"/>
  <c r="G119" i="19"/>
  <c r="G118" i="19"/>
  <c r="G115" i="19"/>
  <c r="G114" i="19"/>
  <c r="G113" i="19"/>
  <c r="G112" i="19"/>
  <c r="I109" i="19"/>
  <c r="H109" i="19"/>
  <c r="H110" i="19" s="1"/>
  <c r="G110" i="19" s="1"/>
  <c r="G109" i="19"/>
  <c r="G108" i="19"/>
  <c r="G107" i="19"/>
  <c r="G106" i="19"/>
  <c r="I105" i="19"/>
  <c r="I110" i="19" s="1"/>
  <c r="H105" i="19"/>
  <c r="G105" i="19" s="1"/>
  <c r="G104" i="19"/>
  <c r="G103" i="19"/>
  <c r="G102" i="19"/>
  <c r="G101" i="19"/>
  <c r="I99" i="19"/>
  <c r="I111" i="19" s="1"/>
  <c r="I116" i="19" s="1"/>
  <c r="I133" i="19" s="1"/>
  <c r="I144" i="19" s="1"/>
  <c r="I146" i="19" s="1"/>
  <c r="I149" i="19" s="1"/>
  <c r="H99" i="19"/>
  <c r="G98" i="19"/>
  <c r="G97" i="19"/>
  <c r="G96" i="19"/>
  <c r="G95" i="19"/>
  <c r="G94" i="19"/>
  <c r="G93" i="19"/>
  <c r="G92" i="19"/>
  <c r="G91" i="19"/>
  <c r="G90" i="19"/>
  <c r="G89" i="19"/>
  <c r="I85" i="19"/>
  <c r="G85" i="19" s="1"/>
  <c r="H85" i="19"/>
  <c r="G84" i="19"/>
  <c r="G83" i="19"/>
  <c r="G82" i="19"/>
  <c r="G81" i="19"/>
  <c r="G80" i="19"/>
  <c r="G79" i="19"/>
  <c r="G77" i="19"/>
  <c r="G76" i="19"/>
  <c r="G75" i="19"/>
  <c r="G72" i="19"/>
  <c r="G71" i="19"/>
  <c r="G70" i="19"/>
  <c r="G69" i="19"/>
  <c r="G68" i="19"/>
  <c r="G67" i="19"/>
  <c r="G66" i="19"/>
  <c r="G65" i="19"/>
  <c r="I64" i="19"/>
  <c r="H64" i="19"/>
  <c r="G64" i="19"/>
  <c r="G63" i="19"/>
  <c r="G62" i="19"/>
  <c r="G59" i="19"/>
  <c r="G58" i="19"/>
  <c r="I57" i="19"/>
  <c r="H57" i="19"/>
  <c r="G57" i="19" s="1"/>
  <c r="F56" i="19"/>
  <c r="F55" i="19"/>
  <c r="F54" i="19"/>
  <c r="G51" i="19"/>
  <c r="G50" i="19"/>
  <c r="G49" i="19"/>
  <c r="G48" i="19"/>
  <c r="I45" i="19"/>
  <c r="H45" i="19"/>
  <c r="G45" i="19"/>
  <c r="F44" i="19"/>
  <c r="F43" i="19"/>
  <c r="G41" i="19"/>
  <c r="I40" i="19"/>
  <c r="H40" i="19"/>
  <c r="G40" i="19"/>
  <c r="F39" i="19"/>
  <c r="F38" i="19"/>
  <c r="F37" i="19"/>
  <c r="I36" i="19"/>
  <c r="H36" i="19"/>
  <c r="G36" i="19"/>
  <c r="F35" i="19"/>
  <c r="F34" i="19"/>
  <c r="F33" i="19"/>
  <c r="F32" i="19"/>
  <c r="G30" i="19"/>
  <c r="G29" i="19"/>
  <c r="G28" i="19"/>
  <c r="H111" i="19" l="1"/>
  <c r="G99" i="19"/>
  <c r="H109" i="18"/>
  <c r="G111" i="19" l="1"/>
  <c r="G116" i="19" s="1"/>
  <c r="H116" i="19"/>
  <c r="H133" i="19" s="1"/>
  <c r="H144" i="19" l="1"/>
  <c r="G133" i="19"/>
  <c r="G148" i="18"/>
  <c r="G147" i="18"/>
  <c r="G145" i="18"/>
  <c r="H142" i="18"/>
  <c r="G142" i="18" s="1"/>
  <c r="G141" i="18"/>
  <c r="G140" i="18"/>
  <c r="G139" i="18"/>
  <c r="G138" i="18"/>
  <c r="G137" i="18"/>
  <c r="G136" i="18"/>
  <c r="G135" i="18"/>
  <c r="I132" i="18"/>
  <c r="H132" i="18"/>
  <c r="G132" i="18" s="1"/>
  <c r="G131" i="18"/>
  <c r="G130" i="18"/>
  <c r="G129" i="18"/>
  <c r="G128" i="18"/>
  <c r="G127" i="18"/>
  <c r="I125" i="18"/>
  <c r="H125" i="18"/>
  <c r="G124" i="18"/>
  <c r="G123" i="18"/>
  <c r="G122" i="18"/>
  <c r="G121" i="18"/>
  <c r="G120" i="18"/>
  <c r="G119" i="18"/>
  <c r="G118" i="18"/>
  <c r="G115" i="18"/>
  <c r="G114" i="18"/>
  <c r="G113" i="18"/>
  <c r="G112" i="18"/>
  <c r="I109" i="18"/>
  <c r="G108" i="18"/>
  <c r="G107" i="18"/>
  <c r="G106" i="18"/>
  <c r="I105" i="18"/>
  <c r="H105" i="18"/>
  <c r="G104" i="18"/>
  <c r="G103" i="18"/>
  <c r="G102" i="18"/>
  <c r="G101" i="18"/>
  <c r="I99" i="18"/>
  <c r="H99" i="18"/>
  <c r="G98" i="18"/>
  <c r="G97" i="18"/>
  <c r="G96" i="18"/>
  <c r="G95" i="18"/>
  <c r="G94" i="18"/>
  <c r="G93" i="18"/>
  <c r="G92" i="18"/>
  <c r="G91" i="18"/>
  <c r="G90" i="18"/>
  <c r="G89" i="18"/>
  <c r="I85" i="18"/>
  <c r="H85" i="18"/>
  <c r="G84" i="18"/>
  <c r="G83" i="18"/>
  <c r="G82" i="18"/>
  <c r="G81" i="18"/>
  <c r="G80" i="18"/>
  <c r="G79" i="18"/>
  <c r="G77" i="18"/>
  <c r="G76" i="18"/>
  <c r="G75" i="18"/>
  <c r="G72" i="18"/>
  <c r="G71" i="18"/>
  <c r="G70" i="18"/>
  <c r="G69" i="18"/>
  <c r="G68" i="18"/>
  <c r="G67" i="18"/>
  <c r="G66" i="18"/>
  <c r="G65" i="18"/>
  <c r="G64" i="18"/>
  <c r="G63" i="18"/>
  <c r="G62" i="18"/>
  <c r="G59" i="18"/>
  <c r="G58" i="18"/>
  <c r="G57" i="18"/>
  <c r="F56" i="18"/>
  <c r="F55" i="18"/>
  <c r="F54" i="18"/>
  <c r="G51" i="18"/>
  <c r="G50" i="18"/>
  <c r="G49" i="18"/>
  <c r="G48" i="18"/>
  <c r="G45" i="18"/>
  <c r="F44" i="18"/>
  <c r="F43" i="18"/>
  <c r="G41" i="18"/>
  <c r="G40" i="18"/>
  <c r="F39" i="18"/>
  <c r="F38" i="18"/>
  <c r="F37" i="18"/>
  <c r="G36" i="18"/>
  <c r="F35" i="18"/>
  <c r="F34" i="18"/>
  <c r="F33" i="18"/>
  <c r="F32" i="18"/>
  <c r="G30" i="18"/>
  <c r="G29" i="18"/>
  <c r="G28" i="18"/>
  <c r="I64" i="17"/>
  <c r="H64" i="17"/>
  <c r="H40" i="17"/>
  <c r="I36" i="17"/>
  <c r="H36" i="17"/>
  <c r="G148" i="17"/>
  <c r="G147" i="17"/>
  <c r="G145" i="17"/>
  <c r="H142" i="17"/>
  <c r="G142" i="17" s="1"/>
  <c r="G141" i="17"/>
  <c r="G140" i="17"/>
  <c r="G139" i="17"/>
  <c r="G138" i="17"/>
  <c r="G137" i="17"/>
  <c r="G136" i="17"/>
  <c r="G135" i="17"/>
  <c r="I132" i="17"/>
  <c r="G132" i="17" s="1"/>
  <c r="H132" i="17"/>
  <c r="G131" i="17"/>
  <c r="G130" i="17"/>
  <c r="G129" i="17"/>
  <c r="G128" i="17"/>
  <c r="G127" i="17"/>
  <c r="I125" i="17"/>
  <c r="H125" i="17"/>
  <c r="G125" i="17" s="1"/>
  <c r="G124" i="17"/>
  <c r="G123" i="17"/>
  <c r="G122" i="17"/>
  <c r="G121" i="17"/>
  <c r="G120" i="17"/>
  <c r="G119" i="17"/>
  <c r="G118" i="17"/>
  <c r="G115" i="17"/>
  <c r="G114" i="17"/>
  <c r="G113" i="17"/>
  <c r="G112" i="17"/>
  <c r="I109" i="17"/>
  <c r="H109" i="17"/>
  <c r="G109" i="17" s="1"/>
  <c r="G108" i="17"/>
  <c r="G107" i="17"/>
  <c r="G106" i="17"/>
  <c r="I105" i="17"/>
  <c r="H105" i="17"/>
  <c r="G105" i="17" s="1"/>
  <c r="G104" i="17"/>
  <c r="G103" i="17"/>
  <c r="G102" i="17"/>
  <c r="G101" i="17"/>
  <c r="I99" i="17"/>
  <c r="H99" i="17"/>
  <c r="G98" i="17"/>
  <c r="G97" i="17"/>
  <c r="G96" i="17"/>
  <c r="G95" i="17"/>
  <c r="G94" i="17"/>
  <c r="G93" i="17"/>
  <c r="G92" i="17"/>
  <c r="G91" i="17"/>
  <c r="G90" i="17"/>
  <c r="G89" i="17"/>
  <c r="I85" i="17"/>
  <c r="H85" i="17"/>
  <c r="G84" i="17"/>
  <c r="G83" i="17"/>
  <c r="G82" i="17"/>
  <c r="G81" i="17"/>
  <c r="G80" i="17"/>
  <c r="G79" i="17"/>
  <c r="G77" i="17"/>
  <c r="G76" i="17"/>
  <c r="G75" i="17"/>
  <c r="G72" i="17"/>
  <c r="G71" i="17"/>
  <c r="G70" i="17"/>
  <c r="G69" i="17"/>
  <c r="G68" i="17"/>
  <c r="G67" i="17"/>
  <c r="G66" i="17"/>
  <c r="G65" i="17"/>
  <c r="G63" i="17"/>
  <c r="G62" i="17"/>
  <c r="G59" i="17"/>
  <c r="G58" i="17"/>
  <c r="I57" i="17"/>
  <c r="H57" i="17"/>
  <c r="F56" i="17"/>
  <c r="F55" i="17"/>
  <c r="F54" i="17"/>
  <c r="G51" i="17"/>
  <c r="G50" i="17"/>
  <c r="G49" i="17"/>
  <c r="G48" i="17"/>
  <c r="I45" i="17"/>
  <c r="H45" i="17"/>
  <c r="G45" i="17" s="1"/>
  <c r="F44" i="17"/>
  <c r="F43" i="17"/>
  <c r="G41" i="17"/>
  <c r="I40" i="17"/>
  <c r="F39" i="17"/>
  <c r="F38" i="17"/>
  <c r="F37" i="17"/>
  <c r="F35" i="17"/>
  <c r="F34" i="17"/>
  <c r="F33" i="17"/>
  <c r="F32" i="17"/>
  <c r="G30" i="17"/>
  <c r="G29" i="17"/>
  <c r="G28" i="17"/>
  <c r="H111" i="15"/>
  <c r="H85" i="15"/>
  <c r="I64" i="15"/>
  <c r="H64" i="15"/>
  <c r="I110" i="18" l="1"/>
  <c r="G125" i="18"/>
  <c r="G105" i="18"/>
  <c r="H110" i="18"/>
  <c r="H146" i="19"/>
  <c r="G144" i="19"/>
  <c r="G109" i="18"/>
  <c r="G99" i="18"/>
  <c r="G85" i="18"/>
  <c r="I111" i="18"/>
  <c r="I116" i="18" s="1"/>
  <c r="I133" i="18" s="1"/>
  <c r="I144" i="18" s="1"/>
  <c r="I146" i="18" s="1"/>
  <c r="I149" i="18" s="1"/>
  <c r="H110" i="17"/>
  <c r="H111" i="17" s="1"/>
  <c r="H116" i="17" s="1"/>
  <c r="H133" i="17" s="1"/>
  <c r="I110" i="17"/>
  <c r="G85" i="17"/>
  <c r="G64" i="17"/>
  <c r="G57" i="17"/>
  <c r="G40" i="17"/>
  <c r="G36" i="17"/>
  <c r="I111" i="17"/>
  <c r="I116" i="17" s="1"/>
  <c r="I133" i="17" s="1"/>
  <c r="I144" i="17" s="1"/>
  <c r="I146" i="17" s="1"/>
  <c r="I149" i="17" s="1"/>
  <c r="G110" i="17"/>
  <c r="G99" i="17"/>
  <c r="H40" i="15"/>
  <c r="G146" i="19" l="1"/>
  <c r="H149" i="19"/>
  <c r="G149" i="19" s="1"/>
  <c r="G110" i="18"/>
  <c r="H111" i="18"/>
  <c r="G111" i="17"/>
  <c r="G116" i="17" s="1"/>
  <c r="H144" i="17"/>
  <c r="G133" i="17"/>
  <c r="I36" i="15"/>
  <c r="H116" i="18" l="1"/>
  <c r="H133" i="18" s="1"/>
  <c r="G111" i="18"/>
  <c r="G116" i="18" s="1"/>
  <c r="G144" i="17"/>
  <c r="H146" i="17"/>
  <c r="G148" i="15"/>
  <c r="G147" i="15"/>
  <c r="G145" i="15"/>
  <c r="H142" i="15"/>
  <c r="G142" i="15" s="1"/>
  <c r="G141" i="15"/>
  <c r="G140" i="15"/>
  <c r="G139" i="15"/>
  <c r="G138" i="15"/>
  <c r="G137" i="15"/>
  <c r="G136" i="15"/>
  <c r="G135" i="15"/>
  <c r="I132" i="15"/>
  <c r="H132" i="15"/>
  <c r="G132" i="15"/>
  <c r="G131" i="15"/>
  <c r="G130" i="15"/>
  <c r="G129" i="15"/>
  <c r="G128" i="15"/>
  <c r="G127" i="15"/>
  <c r="I125" i="15"/>
  <c r="H125" i="15"/>
  <c r="G125" i="15" s="1"/>
  <c r="G124" i="15"/>
  <c r="G123" i="15"/>
  <c r="G122" i="15"/>
  <c r="G121" i="15"/>
  <c r="G120" i="15"/>
  <c r="G119" i="15"/>
  <c r="G118" i="15"/>
  <c r="G115" i="15"/>
  <c r="G114" i="15"/>
  <c r="G113" i="15"/>
  <c r="G112" i="15"/>
  <c r="I109" i="15"/>
  <c r="I110" i="15" s="1"/>
  <c r="H109" i="15"/>
  <c r="H110" i="15" s="1"/>
  <c r="G110" i="15" s="1"/>
  <c r="G108" i="15"/>
  <c r="G107" i="15"/>
  <c r="G106" i="15"/>
  <c r="I105" i="15"/>
  <c r="H105" i="15"/>
  <c r="G105" i="15"/>
  <c r="G104" i="15"/>
  <c r="G103" i="15"/>
  <c r="G102" i="15"/>
  <c r="G101" i="15"/>
  <c r="I99" i="15"/>
  <c r="H99" i="15"/>
  <c r="G98" i="15"/>
  <c r="G97" i="15"/>
  <c r="G96" i="15"/>
  <c r="G95" i="15"/>
  <c r="G94" i="15"/>
  <c r="G93" i="15"/>
  <c r="G92" i="15"/>
  <c r="G91" i="15"/>
  <c r="G90" i="15"/>
  <c r="G89" i="15"/>
  <c r="I85" i="15"/>
  <c r="G85" i="15"/>
  <c r="G84" i="15"/>
  <c r="G83" i="15"/>
  <c r="G82" i="15"/>
  <c r="G81" i="15"/>
  <c r="G80" i="15"/>
  <c r="G79" i="15"/>
  <c r="G77" i="15"/>
  <c r="G76" i="15"/>
  <c r="G75" i="15"/>
  <c r="G72" i="15"/>
  <c r="G71" i="15"/>
  <c r="G70" i="15"/>
  <c r="G69" i="15"/>
  <c r="G68" i="15"/>
  <c r="G67" i="15"/>
  <c r="G66" i="15"/>
  <c r="G65" i="15"/>
  <c r="G63" i="15"/>
  <c r="G62" i="15"/>
  <c r="G59" i="15"/>
  <c r="G58" i="15"/>
  <c r="I57" i="15"/>
  <c r="H57" i="15"/>
  <c r="G57" i="15" s="1"/>
  <c r="F56" i="15"/>
  <c r="F55" i="15"/>
  <c r="F54" i="15"/>
  <c r="G51" i="15"/>
  <c r="G50" i="15"/>
  <c r="G49" i="15"/>
  <c r="G48" i="15"/>
  <c r="I45" i="15"/>
  <c r="H45" i="15"/>
  <c r="F44" i="15"/>
  <c r="F43" i="15"/>
  <c r="G41" i="15"/>
  <c r="I40" i="15"/>
  <c r="G40" i="15"/>
  <c r="F39" i="15"/>
  <c r="F38" i="15"/>
  <c r="F37" i="15"/>
  <c r="F35" i="15"/>
  <c r="F34" i="15"/>
  <c r="F33" i="15"/>
  <c r="F32" i="15"/>
  <c r="G30" i="15"/>
  <c r="G29" i="15"/>
  <c r="G28" i="15"/>
  <c r="H144" i="18" l="1"/>
  <c r="G133" i="18"/>
  <c r="H149" i="17"/>
  <c r="G149" i="17" s="1"/>
  <c r="G146" i="17"/>
  <c r="I111" i="15"/>
  <c r="I116" i="15" s="1"/>
  <c r="I133" i="15" s="1"/>
  <c r="I144" i="15" s="1"/>
  <c r="I146" i="15" s="1"/>
  <c r="I149" i="15" s="1"/>
  <c r="G109" i="15"/>
  <c r="G111" i="15"/>
  <c r="G116" i="15" s="1"/>
  <c r="G99" i="15"/>
  <c r="G64" i="15"/>
  <c r="G45" i="15"/>
  <c r="G36" i="15"/>
  <c r="H116" i="15"/>
  <c r="H133" i="15" s="1"/>
  <c r="H146" i="18" l="1"/>
  <c r="G144" i="18"/>
  <c r="G133" i="15"/>
  <c r="H144" i="15"/>
  <c r="G146" i="18" l="1"/>
  <c r="H149" i="18"/>
  <c r="G149" i="18" s="1"/>
  <c r="H146" i="15"/>
  <c r="G144" i="15"/>
  <c r="H149" i="15" l="1"/>
  <c r="G149" i="15" s="1"/>
  <c r="G146" i="15"/>
</calcChain>
</file>

<file path=xl/sharedStrings.xml><?xml version="1.0" encoding="utf-8"?>
<sst xmlns="http://schemas.openxmlformats.org/spreadsheetml/2006/main" count="668" uniqueCount="323">
  <si>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</si>
  <si>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</si>
  <si>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</si>
  <si>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</si>
  <si>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</si>
  <si>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</si>
  <si>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</si>
  <si>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</si>
  <si>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</si>
  <si>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</si>
  <si>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</si>
  <si>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</si>
  <si>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</si>
  <si>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</si>
  <si>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</si>
  <si>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</si>
  <si>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</si>
  <si>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</si>
  <si>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</si>
  <si>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</si>
  <si>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</si>
  <si>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</si>
  <si>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</si>
  <si>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</si>
  <si>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</si>
  <si>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</si>
  <si>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</si>
  <si>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</si>
  <si>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</si>
  <si>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</si>
  <si>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</si>
  <si>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</si>
  <si>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</si>
  <si>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</si>
  <si>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</si>
  <si>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</si>
  <si>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</si>
  <si>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</si>
  <si>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</si>
  <si>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</si>
  <si>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</si>
  <si>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</si>
  <si>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</si>
  <si>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</si>
  <si>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</si>
  <si>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</si>
  <si>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</si>
  <si>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</si>
  <si>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</si>
  <si>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</si>
  <si>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</si>
  <si>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</si>
  <si>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</si>
  <si>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</si>
  <si>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</si>
  <si>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</si>
  <si>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</si>
  <si>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</si>
  <si>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</si>
  <si>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</si>
  <si>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</si>
  <si>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</si>
  <si>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</si>
  <si>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</si>
  <si>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</si>
  <si>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</si>
  <si>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</si>
  <si>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</si>
  <si>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</si>
  <si>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</si>
  <si>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</si>
  <si>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</si>
  <si>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</si>
  <si>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</si>
  <si>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</si>
  <si>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</si>
  <si>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</si>
  <si>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</si>
  <si>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</si>
  <si>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</si>
  <si>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</si>
  <si>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</si>
  <si>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</si>
  <si>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</si>
  <si>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</si>
  <si>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</si>
  <si>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</si>
  <si>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</si>
  <si>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</si>
  <si>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</si>
  <si>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</si>
  <si>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</si>
  <si>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</si>
  <si>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</si>
  <si>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</si>
  <si>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</si>
  <si>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</si>
  <si>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</si>
  <si>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</si>
  <si>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</si>
  <si>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</si>
  <si>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</si>
  <si>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</si>
  <si>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</si>
  <si>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</si>
  <si>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</si>
  <si>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</si>
  <si>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</si>
  <si>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</si>
  <si>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</si>
  <si>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</si>
  <si>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</si>
  <si>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</si>
  <si>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</si>
  <si>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</si>
  <si>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</si>
  <si>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</si>
  <si>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</si>
  <si>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</si>
  <si>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</si>
  <si>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</si>
  <si>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</si>
  <si>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</si>
  <si>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</si>
  <si>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</si>
  <si>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</si>
  <si>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</si>
  <si>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</si>
  <si>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</si>
  <si>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</si>
  <si>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</si>
  <si>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</si>
  <si>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</si>
  <si>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</si>
  <si>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</si>
  <si>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>20. РЕПО битимлари бўйича сотилган қимматли қоғозлар</t>
  </si>
  <si>
    <t>Жами:</t>
  </si>
  <si>
    <t>Миллий валютада</t>
  </si>
  <si>
    <t>Хорижий валютада 
(сўм экв.)</t>
  </si>
  <si>
    <t xml:space="preserve">     д. Қимматли қоғозлар (соф)</t>
  </si>
  <si>
    <t xml:space="preserve">     д. Активлар бўйича эхтимолий йўқотишларга қарши яратилган захираларнинг қайтарилиши</t>
  </si>
  <si>
    <t xml:space="preserve">     е. Ҳисобдан чиқарилган кредитлар қайтарилиши билан боғлиқ даромадлар</t>
  </si>
  <si>
    <t xml:space="preserve">     ж. Бошқа фоизсиз даромадлар</t>
  </si>
  <si>
    <t xml:space="preserve">     з. Жами фоизсиз даромадлар</t>
  </si>
  <si>
    <t xml:space="preserve">      а. Кредит ва лизинг операциялар (брутто)</t>
  </si>
  <si>
    <t xml:space="preserve">    ж. Банкнинг сўндирилмаган акцептлари бўйича мижоз мажбуриятлари юзасидан фоизли даромадлар </t>
  </si>
  <si>
    <t xml:space="preserve">     б. Муддатли депозитлар буйича фоизли харажатлар</t>
  </si>
  <si>
    <t xml:space="preserve">     в. Ўз.Р.МБнинг ҳисобварақлари буйича фоизли харажатлар</t>
  </si>
  <si>
    <t xml:space="preserve">     г. Бошқа банкларнинг ҳисобварақлари буйича фоизли харажатлар</t>
  </si>
  <si>
    <t xml:space="preserve">     д. Жами депозитлар буйича фоизли харажатлар</t>
  </si>
  <si>
    <t xml:space="preserve">     е. Кредит мажбуриятлари буйича фоизли харажатлар</t>
  </si>
  <si>
    <t xml:space="preserve">     ж. Қимматли қоғозларни қайтадан сотиб олиш шарти билан тузилган олди-сотди келишувлардан фоизли харажат</t>
  </si>
  <si>
    <t xml:space="preserve">     з. Бошқа фоизли харажатлар</t>
  </si>
  <si>
    <t xml:space="preserve">     и. Жами кредит ва бошқа қарздорликлар бўйича фоизли харажатлар</t>
  </si>
  <si>
    <t xml:space="preserve">     к. Жами фоизли харажатлар</t>
  </si>
  <si>
    <t xml:space="preserve">  г. Минус: Бошқа активлар бўйича кўрилиши мумкин бўлган зарарларни баҳолаш</t>
  </si>
  <si>
    <t xml:space="preserve">     д. Активлар бўйича эҳтимолий зарарларни баҳолашдан кейинги соф даромад</t>
  </si>
  <si>
    <t xml:space="preserve">                “ЎЗСАНОАТҚУРИЛИШБАНК” АТБНИНГ 2025 ЙИЛ 1 ЧОРАК ЯКУНЛАРИ БЎЙИЧА ҲИСОБОТИ</t>
  </si>
  <si>
    <t>БАНКЛАР УЧУН БУХГАЛТЕРИЯ БАЛАНСИ (28.03.2025)</t>
  </si>
  <si>
    <t>6. РЕПО битимлари бўйича сотиб олинган қимматли қоғозлар, соф</t>
  </si>
  <si>
    <t>БАНКЛАР УЧУН МОЛИЯВИЙ НАТИЖАЛАР ТЎҒРИСИДАГИ ҲИСОБОТ (28.03.2025)</t>
  </si>
  <si>
    <t xml:space="preserve">                “ЎЗСАНОАТҚУРИЛИШБАНК” АТБНИНГ 2025 ЙИЛ 2 ЧОРАК ЯКУНЛАРИ БЎЙИЧА ҲИСОБОТИ</t>
  </si>
  <si>
    <t>БАНКЛАР УЧУН БУХГАЛТЕРИЯ БАЛАНСИ (30.06.2025)</t>
  </si>
  <si>
    <t>БАНКЛАР УЧУН МОЛИЯВИЙ НАТИЖАЛАР ТЎҒРИСИДАГИ ҲИСОБОТ (30.06.2025)</t>
  </si>
  <si>
    <t xml:space="preserve">                REPORTS OF JSCB "UZBEK INDUSTRIAL AND CONSTRUCTION BANK" FOR Q3 OF Y2025</t>
  </si>
  <si>
    <t>NAME OF THE ISSUER</t>
  </si>
  <si>
    <t>Full name:</t>
  </si>
  <si>
    <t>JSCB "Uzbek Industrial and Construction Bank"</t>
  </si>
  <si>
    <t>Abbreviated name:</t>
  </si>
  <si>
    <t>JSCB "SQB"</t>
  </si>
  <si>
    <t>Stock ticker name:</t>
  </si>
  <si>
    <t>CONTACT INFORMATION</t>
  </si>
  <si>
    <t>Registered address:</t>
  </si>
  <si>
    <t>100000, Republic of Uzbekistan, Tashkent city, Yunusabad district, Shahrisabz Street, House 3</t>
  </si>
  <si>
    <t>Postal address:</t>
  </si>
  <si>
    <t xml:space="preserve">E-mail address: </t>
  </si>
  <si>
    <t>Official website:</t>
  </si>
  <si>
    <t>BANK DETAILS</t>
  </si>
  <si>
    <t>Servicing bank name:</t>
  </si>
  <si>
    <t>Settlement account:</t>
  </si>
  <si>
    <t>Bank code:</t>
  </si>
  <si>
    <t>REGISTRATION AND IDENTIFICATION NUMBERS</t>
  </si>
  <si>
    <t>Registration certificate issued by:</t>
  </si>
  <si>
    <t>Tashkent City Department of Statistics, dated 23 September 2009</t>
  </si>
  <si>
    <t>Certificate No. - 53400</t>
  </si>
  <si>
    <t>TIN (Taxpayer Identification Number):</t>
  </si>
  <si>
    <t>Statistical registration number: 09729027</t>
  </si>
  <si>
    <t>CPGS (Cost of products, goods and services:</t>
  </si>
  <si>
    <t>EUIR (Enterprise Unit Income Revenue):</t>
  </si>
  <si>
    <t>SEUIR (Self-accounting Enterprise Unit Income Revenue):</t>
  </si>
  <si>
    <t>FRI (Financial Reporting Income):</t>
  </si>
  <si>
    <t>Category</t>
  </si>
  <si>
    <t>in thousand UZS</t>
  </si>
  <si>
    <t>ASSETS</t>
  </si>
  <si>
    <t>Total:</t>
  </si>
  <si>
    <t>In local currency</t>
  </si>
  <si>
    <t>In foreign currency (UZS equivalent)</t>
  </si>
  <si>
    <t>1. Cash and other payment documents in hand</t>
  </si>
  <si>
    <t>2. Accounts with the Central Bank of the Republic of Uzbekistan</t>
  </si>
  <si>
    <t>3. Accounts with other banks</t>
  </si>
  <si>
    <t>4. Trading accounts:</t>
  </si>
  <si>
    <t xml:space="preserve">     а. Securities (gross)</t>
  </si>
  <si>
    <t xml:space="preserve">     b. Precious metals, coins, gemstones</t>
  </si>
  <si>
    <t xml:space="preserve">     c. Less: Provision for potential losses on securities</t>
  </si>
  <si>
    <t xml:space="preserve">     d. Expenses on securities, discount, premium, and changes in their fair value</t>
  </si>
  <si>
    <t xml:space="preserve">     c. Securities (net)</t>
  </si>
  <si>
    <t>5   a. Investments (gross)</t>
  </si>
  <si>
    <t xml:space="preserve">     b. Expenses on investments, discount, and premium</t>
  </si>
  <si>
    <t xml:space="preserve">     c. Less: Provision for possible investment losses</t>
  </si>
  <si>
    <t xml:space="preserve">     d. Investments (net)</t>
  </si>
  <si>
    <t>6. Securities purchased under REPO agreements, net</t>
  </si>
  <si>
    <t>7. Credit and leasing operations</t>
  </si>
  <si>
    <t xml:space="preserve">      а. Loan and leasing operations (gross)</t>
  </si>
  <si>
    <t xml:space="preserve">      b. Less: Provision for possible loan and lease losses</t>
  </si>
  <si>
    <t xml:space="preserve">      c. Loan and leasing operations (net)</t>
  </si>
  <si>
    <t>8.   а. Purchased bills (gross)</t>
  </si>
  <si>
    <t xml:space="preserve">      b. Less: Provision for possible losses on purchased bills (promissory notes)</t>
  </si>
  <si>
    <t xml:space="preserve">      c. Purchased bills, without documentation</t>
  </si>
  <si>
    <t>9. Customers’ liabilities on financial instruments</t>
  </si>
  <si>
    <t>10. Fixed assets, net</t>
  </si>
  <si>
    <t>11. Accrued interest on assets</t>
  </si>
  <si>
    <t>12. Other proprietary assets:</t>
  </si>
  <si>
    <t xml:space="preserve">     а. Real estate investments</t>
  </si>
  <si>
    <t xml:space="preserve">     b. Other property recovered through collateral under loans and leasing (gross)</t>
  </si>
  <si>
    <t xml:space="preserve">     c. Other proprietary assets of the bank (gross)</t>
  </si>
  <si>
    <t xml:space="preserve">  d. Less: accumulated depreciation and provisions for potential losses</t>
  </si>
  <si>
    <t xml:space="preserve">  e. Other proprietary assets (net)</t>
  </si>
  <si>
    <t>13. Other assets</t>
  </si>
  <si>
    <t>14. Total Assets</t>
  </si>
  <si>
    <t>LIABILITIES AND EQUITY</t>
  </si>
  <si>
    <t>LIABILITIES</t>
  </si>
  <si>
    <t>15. Demand deposits</t>
  </si>
  <si>
    <t>16. Savings deposits</t>
  </si>
  <si>
    <t>17. Term deposits</t>
  </si>
  <si>
    <t>18. Payables to the Central Bank</t>
  </si>
  <si>
    <t>19. Accounts of other banks and financial institutions</t>
  </si>
  <si>
    <t>20. Securities sold under repo agreements</t>
  </si>
  <si>
    <t>21. Loan and leasing obligations</t>
  </si>
  <si>
    <t>22. Subordinated debt</t>
  </si>
  <si>
    <t>23. Accrued interest payable</t>
  </si>
  <si>
    <t>24. Other liabilities</t>
  </si>
  <si>
    <t>25. Total Liabilities</t>
  </si>
  <si>
    <t>EQUITY</t>
  </si>
  <si>
    <t>26. Authorized capital</t>
  </si>
  <si>
    <t xml:space="preserve">     a. Ordinary shares</t>
  </si>
  <si>
    <t xml:space="preserve">     b. Preferred shares</t>
  </si>
  <si>
    <t>27. ADDITIONAL CAPITAL</t>
  </si>
  <si>
    <t>28. RESERVE CAPITAL</t>
  </si>
  <si>
    <t xml:space="preserve">     a. General reserve fund</t>
  </si>
  <si>
    <t xml:space="preserve">     а.1. Reserve for standard assets</t>
  </si>
  <si>
    <t xml:space="preserve">     b. Reserve for devaluation</t>
  </si>
  <si>
    <t xml:space="preserve">     c. Other reserves and funds</t>
  </si>
  <si>
    <t>29. Retained earnings</t>
  </si>
  <si>
    <t>30. Total Equity</t>
  </si>
  <si>
    <t>31. Total Liabilities and Equity</t>
  </si>
  <si>
    <t>INCOME STATEMENT OF THE BANK (as of 30.09.2025)</t>
  </si>
  <si>
    <t>BALANCE SHEET OF THE BANK (as of 30.09.2025)</t>
  </si>
  <si>
    <t>1. INTEREST INCOME</t>
  </si>
  <si>
    <t xml:space="preserve">    a. Interest income on accounts with the Central Bank of the Republic of Uzbekistan</t>
  </si>
  <si>
    <t xml:space="preserve">    b. Interest income on accounts with other banks</t>
  </si>
  <si>
    <t xml:space="preserve">    c. Interest income on purchased bills</t>
  </si>
  <si>
    <t xml:space="preserve">    d. Interest income on investments in debt securities measured at amortized cost</t>
  </si>
  <si>
    <t xml:space="preserve">    e. Interest income on trading securities</t>
  </si>
  <si>
    <t xml:space="preserve">    f. Interest income on customer obligations</t>
  </si>
  <si>
    <t xml:space="preserve">    g. Interest income on customer obligations related to the bank’s outstanding acceptances</t>
  </si>
  <si>
    <t xml:space="preserve">    h. Interest, discount, and fees on credit and leasing operations</t>
  </si>
  <si>
    <t xml:space="preserve">    i. Interest income on repurchase agreements</t>
  </si>
  <si>
    <t xml:space="preserve">    j. Other interest income</t>
  </si>
  <si>
    <t>Total interest income</t>
  </si>
  <si>
    <t>2.INTEREST EXPENSES</t>
  </si>
  <si>
    <t xml:space="preserve">     e. Total interest expenses on deposits</t>
  </si>
  <si>
    <t xml:space="preserve">     f. Interest expenses on credit obligations</t>
  </si>
  <si>
    <t xml:space="preserve">     g. Interest expenses on repurchase agreements</t>
  </si>
  <si>
    <t xml:space="preserve">     h. Other interest expenses</t>
  </si>
  <si>
    <t xml:space="preserve">     i. Total interest expenses on loans and other borrowings</t>
  </si>
  <si>
    <t>Total interest expenses</t>
  </si>
  <si>
    <t xml:space="preserve">     d. Interest expenses on accounts of other banks</t>
  </si>
  <si>
    <t>     а. Interest expenses on demand deposits</t>
  </si>
  <si>
    <t xml:space="preserve">     b. Interest expenses on term deposits</t>
  </si>
  <si>
    <t xml:space="preserve">     c. Interest expenses on accounts with the Central Bank of the Republic of Uzbekistan</t>
  </si>
  <si>
    <t>3. NET INCOME FROM PROVISION REVERSALS FOR POSSIBLE LOSSES ON ASSETS</t>
  </si>
  <si>
    <t xml:space="preserve">  a. Less: Provision for possible credit and leasing losses</t>
  </si>
  <si>
    <t xml:space="preserve">  b. Less: Provision for possible losses on securities</t>
  </si>
  <si>
    <t xml:space="preserve">     c. Less: Provision for possible losses on investments</t>
  </si>
  <si>
    <t xml:space="preserve">  d. Less: Provision for possible losses on other assets</t>
  </si>
  <si>
    <t xml:space="preserve">     e. Net income after provisions for possible losses on assets</t>
  </si>
  <si>
    <t>4. NON-INTEREST INCOME</t>
  </si>
  <si>
    <t xml:space="preserve">    а. Income from rendered services and commissions</t>
  </si>
  <si>
    <t xml:space="preserve">     b. Gain from foreign currency operations</t>
  </si>
  <si>
    <t xml:space="preserve">     c. Profit from trading operations</t>
  </si>
  <si>
    <t xml:space="preserve">     d. Income and dividends from investments</t>
  </si>
  <si>
    <t xml:space="preserve">     e. Recovery of provisions for possible losses on assets</t>
  </si>
  <si>
    <t xml:space="preserve">     f. Income from recovery of written-off loans</t>
  </si>
  <si>
    <t xml:space="preserve">     g. Other non-interest income</t>
  </si>
  <si>
    <t xml:space="preserve">     h. Total non-interest income</t>
  </si>
  <si>
    <t>5. NON-INTEREST EXPENSES</t>
  </si>
  <si>
    <t xml:space="preserve">     а. Expenses for rendered services and commissions</t>
  </si>
  <si>
    <t xml:space="preserve">     b. Expenses in foreign currencies</t>
  </si>
  <si>
    <t xml:space="preserve">     c.  Losses on trading accounts</t>
  </si>
  <si>
    <t xml:space="preserve">     d. Losses from investments</t>
  </si>
  <si>
    <t xml:space="preserve">     e. Other non-interest expenses</t>
  </si>
  <si>
    <t xml:space="preserve">     f. Total non-interest expenses</t>
  </si>
  <si>
    <t>6. NET PROFIT BEFORE OPERATING EXPENSES</t>
  </si>
  <si>
    <t>7. OPERATING EXPENSES</t>
  </si>
  <si>
    <t xml:space="preserve">    a. Staff salaries and related expenses</t>
  </si>
  <si>
    <t xml:space="preserve">    b. Rent and utility expenses</t>
  </si>
  <si>
    <t xml:space="preserve">    c. Travel and transportation expenses</t>
  </si>
  <si>
    <t xml:space="preserve">    d. Administrative expenses</t>
  </si>
  <si>
    <t xml:space="preserve">    e. Representation and charity expenses</t>
  </si>
  <si>
    <t xml:space="preserve">    f. Depreciation expenses</t>
  </si>
  <si>
    <t xml:space="preserve">    g. Insurance, taxes, and other expenses</t>
  </si>
  <si>
    <t xml:space="preserve">    h. Total operating expenses</t>
  </si>
  <si>
    <t>8. ASSESSMENT OF NON-CREDIT LOSSES</t>
  </si>
  <si>
    <t>9. NET PROFIT BEFORE TAXES AND ADJUSTMENTS</t>
  </si>
  <si>
    <t xml:space="preserve">      a. Estimated income tax</t>
  </si>
  <si>
    <t>10. PROFIT BEFORE ADJUSTMENTS</t>
  </si>
  <si>
    <t xml:space="preserve">       a. No undocumented gains reported</t>
  </si>
  <si>
    <t xml:space="preserve">       b. No undocumented losses reported</t>
  </si>
  <si>
    <t>11. NET PROFIT (LOSS)</t>
  </si>
  <si>
    <t xml:space="preserve">                REPORTS OF JSCB "UZBEK INDUSTRIAL AND CONSTRUCTION BANK" FOR Q4 OF Y2025</t>
  </si>
  <si>
    <t>SQB</t>
  </si>
  <si>
    <t>INCOME STATEMENT OF THE BANK (as of 31.12.2025)</t>
  </si>
  <si>
    <t>BALANCE SHEET OF THE BANK (as of 31.12.2025)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</si>
</sst>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15" fillId="0" borderId="0" xfId="0" applyFont="1"/>
    <xf numFmtId="0" fontId="7" fillId="2" borderId="16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8" xfId="0" applyFont="1" applyFill="1" applyBorder="1" applyAlignment="1">
      <alignment horizontal="left" vertical="center" wrapText="1" inden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11" fillId="2" borderId="4" xfId="2" applyFill="1" applyBorder="1" applyAlignment="1">
      <alignment vertical="center" wrapText="1"/>
    </xf>
    <xf numFmtId="0" fontId="11" fillId="2" borderId="5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 indent="1"/>
    </xf>
    <xf numFmtId="0" fontId="6" fillId="2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3C62-6F49-42BF-BAE4-E04FC9697489}">
  <dimension ref="A1:I158"/>
  <sheetViews>
    <sheetView topLeftCell="A33" zoomScale="130" zoomScaleNormal="130" workbookViewId="0">
      <selection activeCell="H148" sqref="H148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93" t="s">
        <v>157</v>
      </c>
      <c r="B1" s="93"/>
      <c r="C1" s="93"/>
      <c r="D1" s="93"/>
      <c r="E1" s="93"/>
      <c r="F1" s="93"/>
      <c r="G1" s="93"/>
    </row>
    <row r="2" spans="1:7" ht="15.75" customHeight="1" thickBot="1" x14ac:dyDescent="0.3">
      <c r="A2" s="93"/>
      <c r="B2" s="93"/>
      <c r="C2" s="93"/>
      <c r="D2" s="93"/>
      <c r="E2" s="93"/>
      <c r="F2" s="93"/>
      <c r="G2" s="93"/>
    </row>
    <row r="3" spans="1:7" ht="15.75" thickBot="1" x14ac:dyDescent="0.3">
      <c r="B3" s="67">
        <v>1</v>
      </c>
      <c r="C3" s="68"/>
      <c r="D3" s="73" t="s">
        <v>0</v>
      </c>
      <c r="E3" s="74"/>
      <c r="F3" s="74"/>
      <c r="G3" s="75"/>
    </row>
    <row r="4" spans="1:7" ht="15.75" customHeight="1" thickBot="1" x14ac:dyDescent="0.3">
      <c r="B4" s="69"/>
      <c r="C4" s="70"/>
      <c r="D4" s="1" t="s">
        <v>118</v>
      </c>
      <c r="E4" s="58" t="s">
        <v>1</v>
      </c>
      <c r="F4" s="59"/>
      <c r="G4" s="60"/>
    </row>
    <row r="5" spans="1:7" ht="15.75" thickBot="1" x14ac:dyDescent="0.3">
      <c r="B5" s="69"/>
      <c r="C5" s="70"/>
      <c r="D5" s="1" t="s">
        <v>2</v>
      </c>
      <c r="E5" s="58" t="s">
        <v>3</v>
      </c>
      <c r="F5" s="59"/>
      <c r="G5" s="60"/>
    </row>
    <row r="6" spans="1:7" ht="15.75" thickBot="1" x14ac:dyDescent="0.3">
      <c r="B6" s="71"/>
      <c r="C6" s="72"/>
      <c r="D6" s="1" t="s">
        <v>4</v>
      </c>
      <c r="E6" s="58" t="s">
        <v>5</v>
      </c>
      <c r="F6" s="59"/>
      <c r="G6" s="60"/>
    </row>
    <row r="7" spans="1:7" ht="15.75" thickBot="1" x14ac:dyDescent="0.3">
      <c r="B7" s="67">
        <v>2</v>
      </c>
      <c r="C7" s="68"/>
      <c r="D7" s="73" t="s">
        <v>6</v>
      </c>
      <c r="E7" s="74"/>
      <c r="F7" s="74"/>
      <c r="G7" s="75"/>
    </row>
    <row r="8" spans="1:7" ht="15" customHeight="1" thickBot="1" x14ac:dyDescent="0.3">
      <c r="B8" s="69"/>
      <c r="C8" s="70"/>
      <c r="D8" s="2" t="s">
        <v>7</v>
      </c>
      <c r="E8" s="84" t="s">
        <v>8</v>
      </c>
      <c r="F8" s="85"/>
      <c r="G8" s="86"/>
    </row>
    <row r="9" spans="1:7" ht="15" customHeight="1" thickBot="1" x14ac:dyDescent="0.3">
      <c r="B9" s="69"/>
      <c r="C9" s="70"/>
      <c r="D9" s="2" t="s">
        <v>9</v>
      </c>
      <c r="E9" s="84" t="s">
        <v>10</v>
      </c>
      <c r="F9" s="85"/>
      <c r="G9" s="86"/>
    </row>
    <row r="10" spans="1:7" ht="15.75" thickBot="1" x14ac:dyDescent="0.3">
      <c r="B10" s="69"/>
      <c r="C10" s="70"/>
      <c r="D10" s="3" t="s">
        <v>11</v>
      </c>
      <c r="E10" s="58" t="s">
        <v>12</v>
      </c>
      <c r="F10" s="59"/>
      <c r="G10" s="60"/>
    </row>
    <row r="11" spans="1:7" ht="15.75" thickBot="1" x14ac:dyDescent="0.3">
      <c r="B11" s="71"/>
      <c r="C11" s="72"/>
      <c r="D11" s="1" t="s">
        <v>13</v>
      </c>
      <c r="E11" s="90" t="s">
        <v>116</v>
      </c>
      <c r="F11" s="59"/>
      <c r="G11" s="60"/>
    </row>
    <row r="12" spans="1:7" ht="15.75" thickBot="1" x14ac:dyDescent="0.3">
      <c r="B12" s="67">
        <v>3</v>
      </c>
      <c r="C12" s="68"/>
      <c r="D12" s="73" t="s">
        <v>14</v>
      </c>
      <c r="E12" s="74"/>
      <c r="F12" s="74"/>
      <c r="G12" s="75"/>
    </row>
    <row r="13" spans="1:7" ht="31.5" customHeight="1" thickBot="1" x14ac:dyDescent="0.3">
      <c r="B13" s="69"/>
      <c r="C13" s="70"/>
      <c r="D13" s="1" t="s">
        <v>15</v>
      </c>
      <c r="E13" s="58" t="s">
        <v>3</v>
      </c>
      <c r="F13" s="59"/>
      <c r="G13" s="60"/>
    </row>
    <row r="14" spans="1:7" ht="15.75" thickBot="1" x14ac:dyDescent="0.3">
      <c r="B14" s="69"/>
      <c r="C14" s="70"/>
      <c r="D14" s="1" t="s">
        <v>16</v>
      </c>
      <c r="E14" s="76">
        <v>1.6103000200000399E+19</v>
      </c>
      <c r="F14" s="77"/>
      <c r="G14" s="78"/>
    </row>
    <row r="15" spans="1:7" ht="15.75" thickBot="1" x14ac:dyDescent="0.3">
      <c r="B15" s="71"/>
      <c r="C15" s="72"/>
      <c r="D15" s="1" t="s">
        <v>17</v>
      </c>
      <c r="E15" s="79" t="s">
        <v>115</v>
      </c>
      <c r="F15" s="80"/>
      <c r="G15" s="81"/>
    </row>
    <row r="16" spans="1:7" ht="15.75" customHeight="1" thickBot="1" x14ac:dyDescent="0.3">
      <c r="B16" s="67">
        <v>4</v>
      </c>
      <c r="C16" s="68"/>
      <c r="D16" s="73" t="s">
        <v>18</v>
      </c>
      <c r="E16" s="74"/>
      <c r="F16" s="74"/>
      <c r="G16" s="75"/>
    </row>
    <row r="17" spans="2:9" ht="15" customHeight="1" x14ac:dyDescent="0.25">
      <c r="B17" s="69"/>
      <c r="C17" s="70"/>
      <c r="D17" s="82" t="s">
        <v>19</v>
      </c>
      <c r="E17" s="84" t="s">
        <v>20</v>
      </c>
      <c r="F17" s="85"/>
      <c r="G17" s="86"/>
    </row>
    <row r="18" spans="2:9" ht="15.75" thickBot="1" x14ac:dyDescent="0.3">
      <c r="B18" s="69"/>
      <c r="C18" s="70"/>
      <c r="D18" s="83"/>
      <c r="E18" s="87" t="s">
        <v>21</v>
      </c>
      <c r="F18" s="88"/>
      <c r="G18" s="89"/>
    </row>
    <row r="19" spans="2:9" ht="26.25" thickBot="1" x14ac:dyDescent="0.3">
      <c r="B19" s="69"/>
      <c r="C19" s="70"/>
      <c r="D19" s="1" t="s">
        <v>22</v>
      </c>
      <c r="E19" s="58" t="s">
        <v>23</v>
      </c>
      <c r="F19" s="59"/>
      <c r="G19" s="60"/>
    </row>
    <row r="20" spans="2:9" ht="15.75" customHeight="1" thickBot="1" x14ac:dyDescent="0.3">
      <c r="B20" s="69"/>
      <c r="C20" s="70"/>
      <c r="D20" s="61" t="s">
        <v>24</v>
      </c>
      <c r="E20" s="62"/>
      <c r="F20" s="62"/>
      <c r="G20" s="63"/>
    </row>
    <row r="21" spans="2:9" ht="15.75" thickBot="1" x14ac:dyDescent="0.3">
      <c r="B21" s="69"/>
      <c r="C21" s="70"/>
      <c r="D21" s="4" t="s">
        <v>25</v>
      </c>
      <c r="E21" s="58">
        <v>144</v>
      </c>
      <c r="F21" s="59"/>
      <c r="G21" s="60"/>
    </row>
    <row r="22" spans="2:9" ht="15.75" thickBot="1" x14ac:dyDescent="0.3">
      <c r="B22" s="69"/>
      <c r="C22" s="70"/>
      <c r="D22" s="4" t="s">
        <v>26</v>
      </c>
      <c r="E22" s="58">
        <v>1150</v>
      </c>
      <c r="F22" s="59"/>
      <c r="G22" s="60"/>
    </row>
    <row r="23" spans="2:9" ht="15.75" thickBot="1" x14ac:dyDescent="0.3">
      <c r="B23" s="69"/>
      <c r="C23" s="70"/>
      <c r="D23" s="4" t="s">
        <v>27</v>
      </c>
      <c r="E23" s="58">
        <v>96120</v>
      </c>
      <c r="F23" s="59"/>
      <c r="G23" s="60"/>
    </row>
    <row r="24" spans="2:9" x14ac:dyDescent="0.25">
      <c r="B24" s="69"/>
      <c r="C24" s="70"/>
      <c r="D24" s="13" t="s">
        <v>28</v>
      </c>
      <c r="E24" s="84">
        <v>1726266</v>
      </c>
      <c r="F24" s="85"/>
      <c r="G24" s="86"/>
    </row>
    <row r="25" spans="2:9" ht="15.75" customHeight="1" x14ac:dyDescent="0.25">
      <c r="B25" s="49">
        <v>5</v>
      </c>
      <c r="C25" s="49"/>
      <c r="D25" s="96" t="s">
        <v>158</v>
      </c>
      <c r="E25" s="96"/>
      <c r="F25" s="96"/>
      <c r="G25" s="96"/>
    </row>
    <row r="26" spans="2:9" ht="15.75" customHeight="1" x14ac:dyDescent="0.25">
      <c r="B26" s="49"/>
      <c r="C26" s="49"/>
      <c r="D26" s="39" t="s">
        <v>29</v>
      </c>
      <c r="E26" s="39"/>
      <c r="F26" s="99" t="s">
        <v>30</v>
      </c>
      <c r="G26" s="99"/>
    </row>
    <row r="27" spans="2:9" ht="33" customHeight="1" x14ac:dyDescent="0.25">
      <c r="B27" s="49"/>
      <c r="C27" s="49"/>
      <c r="D27" s="49" t="s">
        <v>31</v>
      </c>
      <c r="E27" s="49"/>
      <c r="F27" s="100" t="s">
        <v>136</v>
      </c>
      <c r="G27" s="100"/>
      <c r="H27" s="16" t="s">
        <v>137</v>
      </c>
      <c r="I27" s="17" t="s">
        <v>138</v>
      </c>
    </row>
    <row r="28" spans="2:9" ht="15.75" customHeight="1" x14ac:dyDescent="0.25">
      <c r="B28" s="49"/>
      <c r="C28" s="49"/>
      <c r="D28" s="95" t="s">
        <v>32</v>
      </c>
      <c r="E28" s="95"/>
      <c r="F28" s="18"/>
      <c r="G28" s="19">
        <f>H28+I28</f>
        <v>1518081018</v>
      </c>
      <c r="H28" s="20">
        <v>498306174</v>
      </c>
      <c r="I28" s="20">
        <v>1019774844</v>
      </c>
    </row>
    <row r="29" spans="2:9" x14ac:dyDescent="0.25">
      <c r="B29" s="49"/>
      <c r="C29" s="49"/>
      <c r="D29" s="95" t="s">
        <v>33</v>
      </c>
      <c r="E29" s="95"/>
      <c r="F29" s="18"/>
      <c r="G29" s="19">
        <f>H29+I29</f>
        <v>1710793742</v>
      </c>
      <c r="H29" s="20">
        <v>1710793742</v>
      </c>
      <c r="I29" s="20">
        <v>0</v>
      </c>
    </row>
    <row r="30" spans="2:9" ht="15.75" customHeight="1" x14ac:dyDescent="0.25">
      <c r="B30" s="49"/>
      <c r="C30" s="49"/>
      <c r="D30" s="95" t="s">
        <v>34</v>
      </c>
      <c r="E30" s="95"/>
      <c r="F30" s="18"/>
      <c r="G30" s="19">
        <f>H30+I30</f>
        <v>6848874830</v>
      </c>
      <c r="H30" s="20">
        <v>673433744</v>
      </c>
      <c r="I30" s="20">
        <v>6175441086</v>
      </c>
    </row>
    <row r="31" spans="2:9" x14ac:dyDescent="0.25">
      <c r="B31" s="49"/>
      <c r="C31" s="49"/>
      <c r="D31" s="95" t="s">
        <v>35</v>
      </c>
      <c r="E31" s="95"/>
      <c r="F31" s="18"/>
      <c r="G31" s="21"/>
      <c r="H31" s="20"/>
      <c r="I31" s="20"/>
    </row>
    <row r="32" spans="2:9" x14ac:dyDescent="0.25">
      <c r="B32" s="49"/>
      <c r="C32" s="49"/>
      <c r="D32" s="95" t="s">
        <v>119</v>
      </c>
      <c r="E32" s="95"/>
      <c r="F32" s="19">
        <f>H32+I32</f>
        <v>6066107757</v>
      </c>
      <c r="G32" s="21"/>
      <c r="H32" s="20">
        <v>5006955000</v>
      </c>
      <c r="I32" s="20">
        <v>1059152757</v>
      </c>
    </row>
    <row r="33" spans="2:9" ht="15.75" customHeight="1" x14ac:dyDescent="0.25">
      <c r="B33" s="49"/>
      <c r="C33" s="49"/>
      <c r="D33" s="95" t="s">
        <v>36</v>
      </c>
      <c r="E33" s="95"/>
      <c r="F33" s="19">
        <f>H33+I33</f>
        <v>875</v>
      </c>
      <c r="G33" s="21"/>
      <c r="H33" s="20">
        <v>875</v>
      </c>
      <c r="I33" s="20"/>
    </row>
    <row r="34" spans="2:9" ht="15.75" customHeight="1" x14ac:dyDescent="0.25">
      <c r="B34" s="49"/>
      <c r="C34" s="49"/>
      <c r="D34" s="95" t="s">
        <v>37</v>
      </c>
      <c r="E34" s="95"/>
      <c r="F34" s="19">
        <f>H34+I34</f>
        <v>0</v>
      </c>
      <c r="G34" s="21"/>
      <c r="H34" s="20"/>
      <c r="I34" s="20"/>
    </row>
    <row r="35" spans="2:9" ht="24" customHeight="1" x14ac:dyDescent="0.25">
      <c r="B35" s="49"/>
      <c r="C35" s="49"/>
      <c r="D35" s="95" t="s">
        <v>124</v>
      </c>
      <c r="E35" s="95"/>
      <c r="F35" s="19">
        <f>H35+I35</f>
        <v>-82835044</v>
      </c>
      <c r="G35" s="21"/>
      <c r="H35" s="20">
        <v>-109020060</v>
      </c>
      <c r="I35" s="20">
        <v>26185016</v>
      </c>
    </row>
    <row r="36" spans="2:9" ht="15.75" customHeight="1" x14ac:dyDescent="0.25">
      <c r="B36" s="49"/>
      <c r="C36" s="49"/>
      <c r="D36" s="95" t="s">
        <v>139</v>
      </c>
      <c r="E36" s="95"/>
      <c r="F36" s="18"/>
      <c r="G36" s="19">
        <f>H36+I36</f>
        <v>5983272713</v>
      </c>
      <c r="H36" s="20">
        <v>4897934940</v>
      </c>
      <c r="I36" s="20">
        <f>I32+I33+I35</f>
        <v>1085337773</v>
      </c>
    </row>
    <row r="37" spans="2:9" x14ac:dyDescent="0.25">
      <c r="B37" s="49"/>
      <c r="C37" s="49"/>
      <c r="D37" s="95" t="s">
        <v>123</v>
      </c>
      <c r="E37" s="95"/>
      <c r="F37" s="19">
        <f>H37+I37</f>
        <v>1251605891</v>
      </c>
      <c r="G37" s="21"/>
      <c r="H37" s="20">
        <v>1248293968</v>
      </c>
      <c r="I37" s="20">
        <v>3311923</v>
      </c>
    </row>
    <row r="38" spans="2:9" x14ac:dyDescent="0.25">
      <c r="B38" s="49"/>
      <c r="C38" s="49"/>
      <c r="D38" s="95" t="s">
        <v>122</v>
      </c>
      <c r="E38" s="95"/>
      <c r="F38" s="19">
        <f t="shared" ref="F38" si="0">H38+I38</f>
        <v>0</v>
      </c>
      <c r="G38" s="21"/>
      <c r="H38" s="20">
        <v>0</v>
      </c>
      <c r="I38" s="20">
        <v>0</v>
      </c>
    </row>
    <row r="39" spans="2:9" ht="15.75" customHeight="1" x14ac:dyDescent="0.25">
      <c r="B39" s="49"/>
      <c r="C39" s="49"/>
      <c r="D39" s="95" t="s">
        <v>120</v>
      </c>
      <c r="E39" s="95"/>
      <c r="F39" s="19">
        <f>H39+I39</f>
        <v>3220754</v>
      </c>
      <c r="G39" s="21"/>
      <c r="H39" s="20">
        <v>3220754</v>
      </c>
      <c r="I39" s="20">
        <v>0</v>
      </c>
    </row>
    <row r="40" spans="2:9" x14ac:dyDescent="0.25">
      <c r="B40" s="49"/>
      <c r="C40" s="49"/>
      <c r="D40" s="95" t="s">
        <v>121</v>
      </c>
      <c r="E40" s="95"/>
      <c r="F40" s="21"/>
      <c r="G40" s="19">
        <f>H40+I40</f>
        <v>1248385137</v>
      </c>
      <c r="H40" s="20">
        <f>H37-H38-H39</f>
        <v>1245073214</v>
      </c>
      <c r="I40" s="20">
        <f>I37-I38-I39</f>
        <v>3311923</v>
      </c>
    </row>
    <row r="41" spans="2:9" ht="15.75" customHeight="1" x14ac:dyDescent="0.25">
      <c r="B41" s="49"/>
      <c r="C41" s="49"/>
      <c r="D41" s="95" t="s">
        <v>159</v>
      </c>
      <c r="E41" s="95"/>
      <c r="F41" s="21"/>
      <c r="G41" s="19">
        <f>H41+I41</f>
        <v>200002585</v>
      </c>
      <c r="H41" s="20">
        <v>200002585</v>
      </c>
      <c r="I41" s="20">
        <v>0</v>
      </c>
    </row>
    <row r="42" spans="2:9" x14ac:dyDescent="0.25">
      <c r="B42" s="49"/>
      <c r="C42" s="49"/>
      <c r="D42" s="95" t="s">
        <v>38</v>
      </c>
      <c r="E42" s="95"/>
      <c r="F42" s="21"/>
      <c r="G42" s="21"/>
      <c r="H42" s="20"/>
      <c r="I42" s="20"/>
    </row>
    <row r="43" spans="2:9" x14ac:dyDescent="0.25">
      <c r="B43" s="49"/>
      <c r="C43" s="49"/>
      <c r="D43" s="95" t="s">
        <v>144</v>
      </c>
      <c r="E43" s="95"/>
      <c r="F43" s="19">
        <f>H43+I43</f>
        <v>68860008309</v>
      </c>
      <c r="G43" s="21"/>
      <c r="H43" s="20">
        <v>26462888222</v>
      </c>
      <c r="I43" s="20">
        <v>42397120087</v>
      </c>
    </row>
    <row r="44" spans="2:9" ht="32.25" customHeight="1" x14ac:dyDescent="0.25">
      <c r="B44" s="49"/>
      <c r="C44" s="49"/>
      <c r="D44" s="95" t="s">
        <v>39</v>
      </c>
      <c r="E44" s="95"/>
      <c r="F44" s="19">
        <f>H44+I44</f>
        <v>2015660830</v>
      </c>
      <c r="G44" s="21"/>
      <c r="H44" s="20">
        <v>915378685</v>
      </c>
      <c r="I44" s="20">
        <v>1100282145</v>
      </c>
    </row>
    <row r="45" spans="2:9" ht="15.75" customHeight="1" x14ac:dyDescent="0.25">
      <c r="B45" s="49"/>
      <c r="C45" s="49"/>
      <c r="D45" s="95" t="s">
        <v>125</v>
      </c>
      <c r="E45" s="95"/>
      <c r="F45" s="21"/>
      <c r="G45" s="19">
        <f>H45+I45</f>
        <v>66844347479</v>
      </c>
      <c r="H45" s="20">
        <f>H43-H44</f>
        <v>25547509537</v>
      </c>
      <c r="I45" s="20">
        <f>I43-I44</f>
        <v>41296837942</v>
      </c>
    </row>
    <row r="46" spans="2:9" x14ac:dyDescent="0.25">
      <c r="B46" s="49"/>
      <c r="C46" s="49"/>
      <c r="D46" s="95" t="s">
        <v>40</v>
      </c>
      <c r="E46" s="95"/>
      <c r="F46" s="21"/>
      <c r="G46" s="21"/>
      <c r="H46" s="20"/>
      <c r="I46" s="20"/>
    </row>
    <row r="47" spans="2:9" ht="26.25" customHeight="1" x14ac:dyDescent="0.25">
      <c r="B47" s="49"/>
      <c r="C47" s="49"/>
      <c r="D47" s="95" t="s">
        <v>41</v>
      </c>
      <c r="E47" s="95"/>
      <c r="F47" s="21"/>
      <c r="G47" s="21"/>
      <c r="H47" s="20"/>
      <c r="I47" s="20"/>
    </row>
    <row r="48" spans="2:9" ht="15.75" customHeight="1" x14ac:dyDescent="0.25">
      <c r="B48" s="49"/>
      <c r="C48" s="49"/>
      <c r="D48" s="95" t="s">
        <v>42</v>
      </c>
      <c r="E48" s="95"/>
      <c r="F48" s="21"/>
      <c r="G48" s="19">
        <f t="shared" ref="G48" si="1">H48+I48</f>
        <v>0</v>
      </c>
      <c r="H48" s="20">
        <v>0</v>
      </c>
      <c r="I48" s="20">
        <v>0</v>
      </c>
    </row>
    <row r="49" spans="2:9" ht="15.75" customHeight="1" x14ac:dyDescent="0.25">
      <c r="B49" s="49"/>
      <c r="C49" s="49"/>
      <c r="D49" s="95" t="s">
        <v>43</v>
      </c>
      <c r="E49" s="95"/>
      <c r="F49" s="21"/>
      <c r="G49" s="19">
        <f>H49+I49</f>
        <v>119156141</v>
      </c>
      <c r="H49" s="20">
        <v>284286</v>
      </c>
      <c r="I49" s="20">
        <v>118871855</v>
      </c>
    </row>
    <row r="50" spans="2:9" x14ac:dyDescent="0.25">
      <c r="B50" s="49"/>
      <c r="C50" s="49"/>
      <c r="D50" s="95" t="s">
        <v>44</v>
      </c>
      <c r="E50" s="95"/>
      <c r="F50" s="21"/>
      <c r="G50" s="19">
        <f>H50+I50</f>
        <v>3705408060</v>
      </c>
      <c r="H50" s="20">
        <v>3705408060</v>
      </c>
      <c r="I50" s="20">
        <v>0</v>
      </c>
    </row>
    <row r="51" spans="2:9" ht="15.75" customHeight="1" x14ac:dyDescent="0.25">
      <c r="B51" s="49"/>
      <c r="C51" s="49"/>
      <c r="D51" s="95" t="s">
        <v>45</v>
      </c>
      <c r="E51" s="95"/>
      <c r="F51" s="21"/>
      <c r="G51" s="19">
        <f>H51+I51</f>
        <v>4427746130</v>
      </c>
      <c r="H51" s="20">
        <v>1832855828</v>
      </c>
      <c r="I51" s="20">
        <v>2594890302</v>
      </c>
    </row>
    <row r="52" spans="2:9" ht="15.75" customHeight="1" x14ac:dyDescent="0.25">
      <c r="B52" s="49"/>
      <c r="C52" s="49"/>
      <c r="D52" s="95" t="s">
        <v>46</v>
      </c>
      <c r="E52" s="95"/>
      <c r="F52" s="21"/>
      <c r="G52" s="21"/>
      <c r="H52" s="20"/>
      <c r="I52" s="20"/>
    </row>
    <row r="53" spans="2:9" ht="15.75" customHeight="1" x14ac:dyDescent="0.25">
      <c r="B53" s="49"/>
      <c r="C53" s="49"/>
      <c r="D53" s="95" t="s">
        <v>47</v>
      </c>
      <c r="E53" s="95"/>
      <c r="F53" s="21"/>
      <c r="G53" s="21"/>
      <c r="H53" s="20"/>
      <c r="I53" s="20"/>
    </row>
    <row r="54" spans="2:9" ht="15.75" customHeight="1" x14ac:dyDescent="0.25">
      <c r="B54" s="49"/>
      <c r="C54" s="49"/>
      <c r="D54" s="95" t="s">
        <v>127</v>
      </c>
      <c r="E54" s="95"/>
      <c r="F54" s="19">
        <f>H54+I54</f>
        <v>802254016</v>
      </c>
      <c r="G54" s="21"/>
      <c r="H54" s="20">
        <v>802254016</v>
      </c>
      <c r="I54" s="20">
        <v>0</v>
      </c>
    </row>
    <row r="55" spans="2:9" ht="15.75" customHeight="1" x14ac:dyDescent="0.25">
      <c r="B55" s="49"/>
      <c r="C55" s="49"/>
      <c r="D55" s="95" t="s">
        <v>126</v>
      </c>
      <c r="E55" s="95"/>
      <c r="F55" s="19">
        <f>H55+I55</f>
        <v>6085570</v>
      </c>
      <c r="G55" s="21"/>
      <c r="H55" s="20">
        <v>6085570</v>
      </c>
      <c r="I55" s="20">
        <v>0</v>
      </c>
    </row>
    <row r="56" spans="2:9" x14ac:dyDescent="0.25">
      <c r="B56" s="49"/>
      <c r="C56" s="49"/>
      <c r="D56" s="97" t="s">
        <v>128</v>
      </c>
      <c r="E56" s="97"/>
      <c r="F56" s="19">
        <f>H56+I56</f>
        <v>207387026</v>
      </c>
      <c r="G56" s="21"/>
      <c r="H56" s="20">
        <v>207387026</v>
      </c>
      <c r="I56" s="20">
        <v>0</v>
      </c>
    </row>
    <row r="57" spans="2:9" ht="15.75" customHeight="1" x14ac:dyDescent="0.25">
      <c r="B57" s="49"/>
      <c r="C57" s="49"/>
      <c r="D57" s="97" t="s">
        <v>48</v>
      </c>
      <c r="E57" s="97"/>
      <c r="F57" s="21"/>
      <c r="G57" s="19">
        <f>H57+I57</f>
        <v>600952560</v>
      </c>
      <c r="H57" s="20">
        <f>H54+H55-H56</f>
        <v>600952560</v>
      </c>
      <c r="I57" s="20">
        <f>I54+I55-I56</f>
        <v>0</v>
      </c>
    </row>
    <row r="58" spans="2:9" x14ac:dyDescent="0.25">
      <c r="B58" s="49"/>
      <c r="C58" s="49"/>
      <c r="D58" s="95" t="s">
        <v>49</v>
      </c>
      <c r="E58" s="95"/>
      <c r="F58" s="21"/>
      <c r="G58" s="19">
        <f>H58+I58</f>
        <v>884691335</v>
      </c>
      <c r="H58" s="20">
        <v>796747033</v>
      </c>
      <c r="I58" s="20">
        <v>87944302</v>
      </c>
    </row>
    <row r="59" spans="2:9" x14ac:dyDescent="0.25">
      <c r="B59" s="49"/>
      <c r="C59" s="49"/>
      <c r="D59" s="94" t="s">
        <v>50</v>
      </c>
      <c r="E59" s="94"/>
      <c r="F59" s="21"/>
      <c r="G59" s="22">
        <f>H59+I59</f>
        <v>93437940398</v>
      </c>
      <c r="H59" s="23">
        <v>41055530371</v>
      </c>
      <c r="I59" s="23">
        <v>52382410027</v>
      </c>
    </row>
    <row r="60" spans="2:9" ht="15.75" customHeight="1" x14ac:dyDescent="0.25">
      <c r="B60" s="49"/>
      <c r="C60" s="49"/>
      <c r="D60" s="94" t="s">
        <v>51</v>
      </c>
      <c r="E60" s="94"/>
      <c r="F60" s="24"/>
      <c r="G60" s="24"/>
      <c r="H60" s="20"/>
      <c r="I60" s="20"/>
    </row>
    <row r="61" spans="2:9" x14ac:dyDescent="0.25">
      <c r="B61" s="49"/>
      <c r="C61" s="49"/>
      <c r="D61" s="94" t="s">
        <v>52</v>
      </c>
      <c r="E61" s="94"/>
      <c r="F61" s="24"/>
      <c r="G61" s="24"/>
      <c r="H61" s="20"/>
      <c r="I61" s="20"/>
    </row>
    <row r="62" spans="2:9" ht="15.75" customHeight="1" x14ac:dyDescent="0.25">
      <c r="B62" s="49"/>
      <c r="C62" s="49"/>
      <c r="D62" s="95" t="s">
        <v>53</v>
      </c>
      <c r="E62" s="95"/>
      <c r="F62" s="21"/>
      <c r="G62" s="19">
        <f>H62+I62</f>
        <v>7393688411</v>
      </c>
      <c r="H62" s="20">
        <v>4435723287</v>
      </c>
      <c r="I62" s="20">
        <v>2957965124</v>
      </c>
    </row>
    <row r="63" spans="2:9" x14ac:dyDescent="0.25">
      <c r="B63" s="49"/>
      <c r="C63" s="49"/>
      <c r="D63" s="95" t="s">
        <v>54</v>
      </c>
      <c r="E63" s="95"/>
      <c r="F63" s="21"/>
      <c r="G63" s="19">
        <f t="shared" ref="G63:G67" si="2">H63+I63</f>
        <v>4002008904</v>
      </c>
      <c r="H63" s="20">
        <v>3657879565</v>
      </c>
      <c r="I63" s="20">
        <v>344129339</v>
      </c>
    </row>
    <row r="64" spans="2:9" x14ac:dyDescent="0.25">
      <c r="B64" s="49"/>
      <c r="C64" s="49"/>
      <c r="D64" s="95" t="s">
        <v>55</v>
      </c>
      <c r="E64" s="95"/>
      <c r="F64" s="21"/>
      <c r="G64" s="19">
        <f>H64+I64</f>
        <v>12324498421</v>
      </c>
      <c r="H64" s="20">
        <f>14430901166-H63</f>
        <v>10773021601</v>
      </c>
      <c r="I64" s="20">
        <f>1895606159-I63</f>
        <v>1551476820</v>
      </c>
    </row>
    <row r="65" spans="2:9" x14ac:dyDescent="0.25">
      <c r="B65" s="49"/>
      <c r="C65" s="49"/>
      <c r="D65" s="95" t="s">
        <v>129</v>
      </c>
      <c r="E65" s="95"/>
      <c r="F65" s="21"/>
      <c r="G65" s="19">
        <f>H65+I65</f>
        <v>768032</v>
      </c>
      <c r="H65" s="20">
        <v>768032</v>
      </c>
      <c r="I65" s="20">
        <v>0</v>
      </c>
    </row>
    <row r="66" spans="2:9" ht="15.75" customHeight="1" x14ac:dyDescent="0.25">
      <c r="B66" s="49"/>
      <c r="C66" s="49"/>
      <c r="D66" s="95" t="s">
        <v>130</v>
      </c>
      <c r="E66" s="95"/>
      <c r="F66" s="21"/>
      <c r="G66" s="19">
        <f>H66+I66</f>
        <v>5465155415</v>
      </c>
      <c r="H66" s="20">
        <v>2167464533</v>
      </c>
      <c r="I66" s="20">
        <v>3297690882</v>
      </c>
    </row>
    <row r="67" spans="2:9" ht="15.75" customHeight="1" x14ac:dyDescent="0.25">
      <c r="B67" s="49"/>
      <c r="C67" s="49"/>
      <c r="D67" s="95" t="s">
        <v>135</v>
      </c>
      <c r="E67" s="95"/>
      <c r="F67" s="21"/>
      <c r="G67" s="19">
        <f t="shared" si="2"/>
        <v>0</v>
      </c>
      <c r="H67" s="20">
        <v>0</v>
      </c>
      <c r="I67" s="20">
        <v>0</v>
      </c>
    </row>
    <row r="68" spans="2:9" ht="15.75" customHeight="1" x14ac:dyDescent="0.25">
      <c r="B68" s="49"/>
      <c r="C68" s="49"/>
      <c r="D68" s="95" t="s">
        <v>56</v>
      </c>
      <c r="E68" s="95"/>
      <c r="F68" s="21"/>
      <c r="G68" s="19">
        <f>H68+I68</f>
        <v>40619942554</v>
      </c>
      <c r="H68" s="20">
        <v>3881181304</v>
      </c>
      <c r="I68" s="20">
        <v>36738761250</v>
      </c>
    </row>
    <row r="69" spans="2:9" ht="15.75" customHeight="1" x14ac:dyDescent="0.25">
      <c r="B69" s="49"/>
      <c r="C69" s="49"/>
      <c r="D69" s="95" t="s">
        <v>57</v>
      </c>
      <c r="E69" s="95"/>
      <c r="F69" s="21"/>
      <c r="G69" s="19">
        <f>H69+I69</f>
        <v>2441242147</v>
      </c>
      <c r="H69" s="20">
        <v>1447169608</v>
      </c>
      <c r="I69" s="20">
        <v>994072539</v>
      </c>
    </row>
    <row r="70" spans="2:9" ht="15.75" customHeight="1" x14ac:dyDescent="0.25">
      <c r="B70" s="49"/>
      <c r="C70" s="49"/>
      <c r="D70" s="95" t="s">
        <v>58</v>
      </c>
      <c r="E70" s="95"/>
      <c r="F70" s="21"/>
      <c r="G70" s="19">
        <f>H70+I70</f>
        <v>1045358531</v>
      </c>
      <c r="H70" s="20">
        <v>367904442</v>
      </c>
      <c r="I70" s="20">
        <v>677454089</v>
      </c>
    </row>
    <row r="71" spans="2:9" x14ac:dyDescent="0.25">
      <c r="B71" s="49"/>
      <c r="C71" s="49"/>
      <c r="D71" s="95" t="s">
        <v>59</v>
      </c>
      <c r="E71" s="95"/>
      <c r="F71" s="21"/>
      <c r="G71" s="19">
        <f>H71+I71</f>
        <v>1034691554</v>
      </c>
      <c r="H71" s="20">
        <v>613437569</v>
      </c>
      <c r="I71" s="20">
        <v>421253985</v>
      </c>
    </row>
    <row r="72" spans="2:9" x14ac:dyDescent="0.25">
      <c r="B72" s="49"/>
      <c r="C72" s="49"/>
      <c r="D72" s="94" t="s">
        <v>60</v>
      </c>
      <c r="E72" s="94"/>
      <c r="F72" s="21"/>
      <c r="G72" s="22">
        <f>H72+I72</f>
        <v>83037243962</v>
      </c>
      <c r="H72" s="23">
        <v>29650517059</v>
      </c>
      <c r="I72" s="23">
        <v>53386726903</v>
      </c>
    </row>
    <row r="73" spans="2:9" x14ac:dyDescent="0.25">
      <c r="B73" s="49"/>
      <c r="C73" s="49"/>
      <c r="D73" s="94" t="s">
        <v>61</v>
      </c>
      <c r="E73" s="94"/>
      <c r="F73" s="21"/>
      <c r="G73" s="21"/>
      <c r="H73" s="20"/>
      <c r="I73" s="20"/>
    </row>
    <row r="74" spans="2:9" x14ac:dyDescent="0.25">
      <c r="B74" s="49"/>
      <c r="C74" s="49"/>
      <c r="D74" s="95" t="s">
        <v>62</v>
      </c>
      <c r="E74" s="95"/>
      <c r="F74" s="21"/>
      <c r="G74" s="21"/>
      <c r="H74" s="20"/>
      <c r="I74" s="20"/>
    </row>
    <row r="75" spans="2:9" x14ac:dyDescent="0.25">
      <c r="B75" s="49"/>
      <c r="C75" s="49"/>
      <c r="D75" s="95" t="s">
        <v>63</v>
      </c>
      <c r="E75" s="95"/>
      <c r="F75" s="21"/>
      <c r="G75" s="19">
        <f t="shared" ref="G75:G81" si="3">H75+I75</f>
        <v>4621911928</v>
      </c>
      <c r="H75" s="20">
        <v>4621911928</v>
      </c>
      <c r="I75" s="20">
        <v>0</v>
      </c>
    </row>
    <row r="76" spans="2:9" x14ac:dyDescent="0.25">
      <c r="B76" s="49"/>
      <c r="C76" s="49"/>
      <c r="D76" s="95" t="s">
        <v>64</v>
      </c>
      <c r="E76" s="95"/>
      <c r="F76" s="21"/>
      <c r="G76" s="19">
        <f t="shared" si="3"/>
        <v>7030000</v>
      </c>
      <c r="H76" s="20">
        <v>7030000</v>
      </c>
      <c r="I76" s="20">
        <v>0</v>
      </c>
    </row>
    <row r="77" spans="2:9" x14ac:dyDescent="0.25">
      <c r="B77" s="49"/>
      <c r="C77" s="49"/>
      <c r="D77" s="95" t="s">
        <v>65</v>
      </c>
      <c r="E77" s="95"/>
      <c r="F77" s="21"/>
      <c r="G77" s="19">
        <f t="shared" si="3"/>
        <v>696121</v>
      </c>
      <c r="H77" s="20">
        <v>696121</v>
      </c>
      <c r="I77" s="20">
        <v>0</v>
      </c>
    </row>
    <row r="78" spans="2:9" x14ac:dyDescent="0.25">
      <c r="B78" s="49"/>
      <c r="C78" s="49"/>
      <c r="D78" s="95" t="s">
        <v>66</v>
      </c>
      <c r="E78" s="95"/>
      <c r="F78" s="21"/>
      <c r="G78" s="21"/>
      <c r="H78" s="20"/>
      <c r="I78" s="20"/>
    </row>
    <row r="79" spans="2:9" x14ac:dyDescent="0.25">
      <c r="B79" s="49"/>
      <c r="C79" s="49"/>
      <c r="D79" s="95" t="s">
        <v>67</v>
      </c>
      <c r="E79" s="95"/>
      <c r="F79" s="21"/>
      <c r="G79" s="19">
        <f>H79+I79</f>
        <v>1778603852</v>
      </c>
      <c r="H79" s="20">
        <v>1778603852</v>
      </c>
      <c r="I79" s="20">
        <v>0</v>
      </c>
    </row>
    <row r="80" spans="2:9" ht="15.75" customHeight="1" x14ac:dyDescent="0.25">
      <c r="B80" s="49"/>
      <c r="C80" s="49"/>
      <c r="D80" s="95" t="s">
        <v>68</v>
      </c>
      <c r="E80" s="95"/>
      <c r="F80" s="21"/>
      <c r="G80" s="19">
        <f t="shared" si="3"/>
        <v>0</v>
      </c>
      <c r="H80" s="20">
        <v>0</v>
      </c>
      <c r="I80" s="20">
        <v>0</v>
      </c>
    </row>
    <row r="81" spans="2:9" x14ac:dyDescent="0.25">
      <c r="B81" s="49"/>
      <c r="C81" s="49"/>
      <c r="D81" s="95" t="s">
        <v>69</v>
      </c>
      <c r="E81" s="95"/>
      <c r="F81" s="21"/>
      <c r="G81" s="19">
        <f t="shared" si="3"/>
        <v>0</v>
      </c>
      <c r="H81" s="20">
        <v>0</v>
      </c>
      <c r="I81" s="20">
        <v>0</v>
      </c>
    </row>
    <row r="82" spans="2:9" x14ac:dyDescent="0.25">
      <c r="B82" s="49"/>
      <c r="C82" s="49"/>
      <c r="D82" s="95" t="s">
        <v>70</v>
      </c>
      <c r="E82" s="95"/>
      <c r="F82" s="21"/>
      <c r="G82" s="19">
        <f>H82+I82</f>
        <v>13007798</v>
      </c>
      <c r="H82" s="20">
        <v>13007798</v>
      </c>
      <c r="I82" s="20">
        <v>0</v>
      </c>
    </row>
    <row r="83" spans="2:9" x14ac:dyDescent="0.25">
      <c r="B83" s="49"/>
      <c r="C83" s="49"/>
      <c r="D83" s="95" t="s">
        <v>71</v>
      </c>
      <c r="E83" s="95"/>
      <c r="F83" s="21"/>
      <c r="G83" s="19">
        <f>H83+I83</f>
        <v>3979446737</v>
      </c>
      <c r="H83" s="20">
        <v>3979446737</v>
      </c>
      <c r="I83" s="20">
        <v>0</v>
      </c>
    </row>
    <row r="84" spans="2:9" x14ac:dyDescent="0.25">
      <c r="B84" s="49"/>
      <c r="C84" s="49"/>
      <c r="D84" s="94" t="s">
        <v>72</v>
      </c>
      <c r="E84" s="94"/>
      <c r="F84" s="25"/>
      <c r="G84" s="22">
        <f>H84+I84</f>
        <v>10400696436</v>
      </c>
      <c r="H84" s="23">
        <v>10400696436</v>
      </c>
      <c r="I84" s="23">
        <v>0</v>
      </c>
    </row>
    <row r="85" spans="2:9" ht="15.75" customHeight="1" x14ac:dyDescent="0.25">
      <c r="B85" s="49"/>
      <c r="C85" s="49"/>
      <c r="D85" s="94" t="s">
        <v>73</v>
      </c>
      <c r="E85" s="94"/>
      <c r="F85" s="25"/>
      <c r="G85" s="22">
        <f>H85+I85</f>
        <v>93437940398</v>
      </c>
      <c r="H85" s="23">
        <f>H72+H84</f>
        <v>40051213495</v>
      </c>
      <c r="I85" s="23">
        <f>I72+I84</f>
        <v>53386726903</v>
      </c>
    </row>
    <row r="86" spans="2:9" ht="15.75" customHeight="1" x14ac:dyDescent="0.25">
      <c r="B86" s="35">
        <v>6</v>
      </c>
      <c r="C86" s="35"/>
      <c r="D86" s="96" t="s">
        <v>160</v>
      </c>
      <c r="E86" s="96"/>
      <c r="F86" s="96"/>
      <c r="G86" s="96"/>
      <c r="H86" s="20"/>
      <c r="I86" s="20"/>
    </row>
    <row r="87" spans="2:9" x14ac:dyDescent="0.25">
      <c r="B87" s="35"/>
      <c r="C87" s="35"/>
      <c r="D87" s="39" t="s">
        <v>29</v>
      </c>
      <c r="E87" s="39"/>
      <c r="F87" s="39"/>
      <c r="G87" s="15" t="s">
        <v>30</v>
      </c>
      <c r="H87" s="20"/>
      <c r="I87" s="20"/>
    </row>
    <row r="88" spans="2:9" s="10" customFormat="1" ht="33" customHeight="1" x14ac:dyDescent="0.25">
      <c r="B88" s="35"/>
      <c r="C88" s="35"/>
      <c r="D88" s="94" t="s">
        <v>74</v>
      </c>
      <c r="E88" s="94"/>
      <c r="F88" s="94"/>
      <c r="G88" s="14" t="s">
        <v>136</v>
      </c>
      <c r="H88" s="16" t="s">
        <v>137</v>
      </c>
      <c r="I88" s="17" t="s">
        <v>138</v>
      </c>
    </row>
    <row r="89" spans="2:9" ht="18" customHeight="1" x14ac:dyDescent="0.25">
      <c r="B89" s="35"/>
      <c r="C89" s="35"/>
      <c r="D89" s="95" t="s">
        <v>75</v>
      </c>
      <c r="E89" s="95"/>
      <c r="F89" s="95"/>
      <c r="G89" s="19">
        <f>H89+I89</f>
        <v>1737671</v>
      </c>
      <c r="H89" s="20">
        <v>1737671</v>
      </c>
      <c r="I89" s="20">
        <v>0</v>
      </c>
    </row>
    <row r="90" spans="2:9" ht="18" customHeight="1" x14ac:dyDescent="0.25">
      <c r="B90" s="35"/>
      <c r="C90" s="35"/>
      <c r="D90" s="95" t="s">
        <v>76</v>
      </c>
      <c r="E90" s="95"/>
      <c r="F90" s="95"/>
      <c r="G90" s="19">
        <f>H90+I90</f>
        <v>120210364</v>
      </c>
      <c r="H90" s="20">
        <v>10126196</v>
      </c>
      <c r="I90" s="20">
        <v>110084168</v>
      </c>
    </row>
    <row r="91" spans="2:9" ht="18" customHeight="1" x14ac:dyDescent="0.25">
      <c r="B91" s="35"/>
      <c r="C91" s="35"/>
      <c r="D91" s="95" t="s">
        <v>77</v>
      </c>
      <c r="E91" s="95"/>
      <c r="F91" s="95"/>
      <c r="G91" s="19">
        <f>H91+I91</f>
        <v>0</v>
      </c>
      <c r="H91" s="20">
        <v>0</v>
      </c>
      <c r="I91" s="20">
        <v>0</v>
      </c>
    </row>
    <row r="92" spans="2:9" ht="27" customHeight="1" x14ac:dyDescent="0.25">
      <c r="B92" s="35"/>
      <c r="C92" s="35"/>
      <c r="D92" s="95" t="s">
        <v>117</v>
      </c>
      <c r="E92" s="95"/>
      <c r="F92" s="95"/>
      <c r="G92" s="19">
        <f>H92+I92</f>
        <v>594740</v>
      </c>
      <c r="H92" s="20">
        <v>594740</v>
      </c>
      <c r="I92" s="20">
        <v>0</v>
      </c>
    </row>
    <row r="93" spans="2:9" ht="18" customHeight="1" x14ac:dyDescent="0.25">
      <c r="B93" s="35"/>
      <c r="C93" s="35"/>
      <c r="D93" s="95" t="s">
        <v>78</v>
      </c>
      <c r="E93" s="95"/>
      <c r="F93" s="95"/>
      <c r="G93" s="19">
        <f>H93+I93</f>
        <v>201855030</v>
      </c>
      <c r="H93" s="20">
        <v>184420035</v>
      </c>
      <c r="I93" s="20">
        <v>17434995</v>
      </c>
    </row>
    <row r="94" spans="2:9" ht="18" customHeight="1" x14ac:dyDescent="0.25">
      <c r="B94" s="35"/>
      <c r="C94" s="35"/>
      <c r="D94" s="95" t="s">
        <v>79</v>
      </c>
      <c r="E94" s="95"/>
      <c r="F94" s="95"/>
      <c r="G94" s="19">
        <f t="shared" ref="G94:G149" si="4">H94+I94</f>
        <v>0</v>
      </c>
      <c r="H94" s="20">
        <v>0</v>
      </c>
      <c r="I94" s="20">
        <v>0</v>
      </c>
    </row>
    <row r="95" spans="2:9" ht="18" customHeight="1" x14ac:dyDescent="0.25">
      <c r="B95" s="35"/>
      <c r="C95" s="35"/>
      <c r="D95" s="95" t="s">
        <v>145</v>
      </c>
      <c r="E95" s="95"/>
      <c r="F95" s="95"/>
      <c r="G95" s="19">
        <f t="shared" si="4"/>
        <v>0</v>
      </c>
      <c r="H95" s="20">
        <v>0</v>
      </c>
      <c r="I95" s="20">
        <v>0</v>
      </c>
    </row>
    <row r="96" spans="2:9" ht="18" customHeight="1" x14ac:dyDescent="0.25">
      <c r="B96" s="35"/>
      <c r="C96" s="35"/>
      <c r="D96" s="95" t="s">
        <v>80</v>
      </c>
      <c r="E96" s="95"/>
      <c r="F96" s="95"/>
      <c r="G96" s="19">
        <f>H96+I96</f>
        <v>2191795498</v>
      </c>
      <c r="H96" s="20">
        <v>1307097812</v>
      </c>
      <c r="I96" s="20">
        <v>884697686</v>
      </c>
    </row>
    <row r="97" spans="2:9" ht="18" customHeight="1" x14ac:dyDescent="0.25">
      <c r="B97" s="35"/>
      <c r="C97" s="35"/>
      <c r="D97" s="95" t="s">
        <v>81</v>
      </c>
      <c r="E97" s="95"/>
      <c r="F97" s="95"/>
      <c r="G97" s="19">
        <f>H97+I97</f>
        <v>3724683</v>
      </c>
      <c r="H97" s="20">
        <v>3724683</v>
      </c>
      <c r="I97" s="20">
        <v>0</v>
      </c>
    </row>
    <row r="98" spans="2:9" ht="18" customHeight="1" x14ac:dyDescent="0.25">
      <c r="B98" s="35"/>
      <c r="C98" s="35"/>
      <c r="D98" s="95" t="s">
        <v>82</v>
      </c>
      <c r="E98" s="95"/>
      <c r="F98" s="95"/>
      <c r="G98" s="19">
        <f>H98+I98</f>
        <v>6804577</v>
      </c>
      <c r="H98" s="20">
        <v>6804577</v>
      </c>
      <c r="I98" s="20">
        <v>0</v>
      </c>
    </row>
    <row r="99" spans="2:9" x14ac:dyDescent="0.25">
      <c r="B99" s="35"/>
      <c r="C99" s="35"/>
      <c r="D99" s="94" t="s">
        <v>83</v>
      </c>
      <c r="E99" s="94"/>
      <c r="F99" s="94"/>
      <c r="G99" s="22">
        <f>H99+I99</f>
        <v>2526722563</v>
      </c>
      <c r="H99" s="23">
        <f>SUM(H89:H98)</f>
        <v>1514505714</v>
      </c>
      <c r="I99" s="23">
        <f>SUM(I89:I98)</f>
        <v>1012216849</v>
      </c>
    </row>
    <row r="100" spans="2:9" s="10" customFormat="1" x14ac:dyDescent="0.25">
      <c r="B100" s="35"/>
      <c r="C100" s="35"/>
      <c r="D100" s="94" t="s">
        <v>84</v>
      </c>
      <c r="E100" s="94"/>
      <c r="F100" s="94"/>
      <c r="G100" s="26"/>
      <c r="H100" s="20"/>
      <c r="I100" s="20"/>
    </row>
    <row r="101" spans="2:9" ht="15.75" customHeight="1" x14ac:dyDescent="0.25">
      <c r="B101" s="35"/>
      <c r="C101" s="35"/>
      <c r="D101" s="95" t="s">
        <v>85</v>
      </c>
      <c r="E101" s="95"/>
      <c r="F101" s="95"/>
      <c r="G101" s="19">
        <f>H101+I101</f>
        <v>23806675</v>
      </c>
      <c r="H101" s="20">
        <v>19871195</v>
      </c>
      <c r="I101" s="20">
        <v>3935480</v>
      </c>
    </row>
    <row r="102" spans="2:9" ht="15.75" customHeight="1" x14ac:dyDescent="0.25">
      <c r="B102" s="35"/>
      <c r="C102" s="35"/>
      <c r="D102" s="95" t="s">
        <v>146</v>
      </c>
      <c r="E102" s="95"/>
      <c r="F102" s="95"/>
      <c r="G102" s="19">
        <f>H102+I102</f>
        <v>605187977</v>
      </c>
      <c r="H102" s="20">
        <v>577687098</v>
      </c>
      <c r="I102" s="20">
        <v>27500879</v>
      </c>
    </row>
    <row r="103" spans="2:9" ht="15.75" customHeight="1" x14ac:dyDescent="0.25">
      <c r="B103" s="35"/>
      <c r="C103" s="35"/>
      <c r="D103" s="95" t="s">
        <v>147</v>
      </c>
      <c r="E103" s="95"/>
      <c r="F103" s="95"/>
      <c r="G103" s="19">
        <f t="shared" si="4"/>
        <v>0</v>
      </c>
      <c r="H103" s="20">
        <v>0</v>
      </c>
      <c r="I103" s="20">
        <v>0</v>
      </c>
    </row>
    <row r="104" spans="2:9" ht="15.75" customHeight="1" x14ac:dyDescent="0.25">
      <c r="B104" s="35"/>
      <c r="C104" s="35"/>
      <c r="D104" s="95" t="s">
        <v>148</v>
      </c>
      <c r="E104" s="95"/>
      <c r="F104" s="95"/>
      <c r="G104" s="19">
        <f t="shared" si="4"/>
        <v>120387426</v>
      </c>
      <c r="H104" s="20">
        <v>78435834</v>
      </c>
      <c r="I104" s="20">
        <v>41951592</v>
      </c>
    </row>
    <row r="105" spans="2:9" ht="15.75" customHeight="1" x14ac:dyDescent="0.25">
      <c r="B105" s="35"/>
      <c r="C105" s="35"/>
      <c r="D105" s="94" t="s">
        <v>149</v>
      </c>
      <c r="E105" s="94"/>
      <c r="F105" s="94"/>
      <c r="G105" s="22">
        <f t="shared" si="4"/>
        <v>749382078</v>
      </c>
      <c r="H105" s="23">
        <f>SUM(H101:H104)</f>
        <v>675994127</v>
      </c>
      <c r="I105" s="23">
        <f>SUM(I101:I104)</f>
        <v>73387951</v>
      </c>
    </row>
    <row r="106" spans="2:9" ht="15.75" customHeight="1" x14ac:dyDescent="0.25">
      <c r="B106" s="35"/>
      <c r="C106" s="35"/>
      <c r="D106" s="95" t="s">
        <v>150</v>
      </c>
      <c r="E106" s="95"/>
      <c r="F106" s="95"/>
      <c r="G106" s="19">
        <f t="shared" si="4"/>
        <v>617191355</v>
      </c>
      <c r="H106" s="20">
        <v>116222830</v>
      </c>
      <c r="I106" s="20">
        <v>500968525</v>
      </c>
    </row>
    <row r="107" spans="2:9" x14ac:dyDescent="0.25">
      <c r="B107" s="35"/>
      <c r="C107" s="35"/>
      <c r="D107" s="95" t="s">
        <v>151</v>
      </c>
      <c r="E107" s="95"/>
      <c r="F107" s="95"/>
      <c r="G107" s="19">
        <f t="shared" si="4"/>
        <v>32966794</v>
      </c>
      <c r="H107" s="20">
        <v>32966794</v>
      </c>
      <c r="I107" s="20">
        <v>0</v>
      </c>
    </row>
    <row r="108" spans="2:9" x14ac:dyDescent="0.25">
      <c r="B108" s="35"/>
      <c r="C108" s="35"/>
      <c r="D108" s="95" t="s">
        <v>152</v>
      </c>
      <c r="E108" s="95"/>
      <c r="F108" s="95"/>
      <c r="G108" s="19">
        <f t="shared" si="4"/>
        <v>306485440</v>
      </c>
      <c r="H108" s="20">
        <v>137140458</v>
      </c>
      <c r="I108" s="20">
        <v>169344982</v>
      </c>
    </row>
    <row r="109" spans="2:9" ht="15.75" customHeight="1" x14ac:dyDescent="0.25">
      <c r="B109" s="35"/>
      <c r="C109" s="35"/>
      <c r="D109" s="94" t="s">
        <v>153</v>
      </c>
      <c r="E109" s="94"/>
      <c r="F109" s="94"/>
      <c r="G109" s="22">
        <f t="shared" si="4"/>
        <v>956643589</v>
      </c>
      <c r="H109" s="23">
        <f>SUM(H106:H108)</f>
        <v>286330082</v>
      </c>
      <c r="I109" s="23">
        <f>SUM(I106:I108)</f>
        <v>670313507</v>
      </c>
    </row>
    <row r="110" spans="2:9" x14ac:dyDescent="0.25">
      <c r="B110" s="35"/>
      <c r="C110" s="35"/>
      <c r="D110" s="94" t="s">
        <v>154</v>
      </c>
      <c r="E110" s="94"/>
      <c r="F110" s="94"/>
      <c r="G110" s="22">
        <f t="shared" si="4"/>
        <v>1706025667</v>
      </c>
      <c r="H110" s="23">
        <f>H105+H109</f>
        <v>962324209</v>
      </c>
      <c r="I110" s="23">
        <f>I105+I109</f>
        <v>743701458</v>
      </c>
    </row>
    <row r="111" spans="2:9" s="10" customFormat="1" ht="26.25" customHeight="1" x14ac:dyDescent="0.25">
      <c r="B111" s="35"/>
      <c r="C111" s="35"/>
      <c r="D111" s="94" t="s">
        <v>131</v>
      </c>
      <c r="E111" s="94"/>
      <c r="F111" s="94"/>
      <c r="G111" s="22">
        <f t="shared" si="4"/>
        <v>820696896</v>
      </c>
      <c r="H111" s="23">
        <f>H99-H110</f>
        <v>552181505</v>
      </c>
      <c r="I111" s="23">
        <f>I99-I110</f>
        <v>268515391</v>
      </c>
    </row>
    <row r="112" spans="2:9" ht="16.5" customHeight="1" x14ac:dyDescent="0.25">
      <c r="B112" s="35"/>
      <c r="C112" s="35"/>
      <c r="D112" s="97" t="s">
        <v>132</v>
      </c>
      <c r="E112" s="97"/>
      <c r="F112" s="97"/>
      <c r="G112" s="19">
        <f t="shared" si="4"/>
        <v>1201881712</v>
      </c>
      <c r="H112" s="20">
        <v>300162316</v>
      </c>
      <c r="I112" s="20">
        <v>901719396</v>
      </c>
    </row>
    <row r="113" spans="2:9" ht="16.5" customHeight="1" x14ac:dyDescent="0.25">
      <c r="B113" s="35"/>
      <c r="C113" s="35"/>
      <c r="D113" s="97" t="s">
        <v>133</v>
      </c>
      <c r="E113" s="97"/>
      <c r="F113" s="97"/>
      <c r="G113" s="19">
        <f t="shared" si="4"/>
        <v>8741463</v>
      </c>
      <c r="H113" s="20">
        <v>0</v>
      </c>
      <c r="I113" s="20">
        <v>8741463</v>
      </c>
    </row>
    <row r="114" spans="2:9" ht="16.5" customHeight="1" x14ac:dyDescent="0.25">
      <c r="B114" s="35"/>
      <c r="C114" s="35"/>
      <c r="D114" s="98" t="s">
        <v>134</v>
      </c>
      <c r="E114" s="98"/>
      <c r="F114" s="98"/>
      <c r="G114" s="19">
        <f>H114+I114</f>
        <v>0</v>
      </c>
      <c r="H114" s="20">
        <v>0</v>
      </c>
      <c r="I114" s="20">
        <v>0</v>
      </c>
    </row>
    <row r="115" spans="2:9" x14ac:dyDescent="0.25">
      <c r="B115" s="35"/>
      <c r="C115" s="35"/>
      <c r="D115" s="97" t="s">
        <v>155</v>
      </c>
      <c r="E115" s="97"/>
      <c r="F115" s="97"/>
      <c r="G115" s="19">
        <f>H115+I115</f>
        <v>389815507</v>
      </c>
      <c r="H115" s="20">
        <v>258469474</v>
      </c>
      <c r="I115" s="20">
        <v>131346033</v>
      </c>
    </row>
    <row r="116" spans="2:9" s="27" customFormat="1" x14ac:dyDescent="0.25">
      <c r="B116" s="35"/>
      <c r="C116" s="35"/>
      <c r="D116" s="46" t="s">
        <v>156</v>
      </c>
      <c r="E116" s="47"/>
      <c r="F116" s="48"/>
      <c r="G116" s="23">
        <f>G111-G112-G113-G114-G115</f>
        <v>-779741786</v>
      </c>
      <c r="H116" s="23">
        <f>H111-H112-H113-H114-H115</f>
        <v>-6450285</v>
      </c>
      <c r="I116" s="23">
        <f>I111-I112-I113-I114-I115</f>
        <v>-773291501</v>
      </c>
    </row>
    <row r="117" spans="2:9" s="10" customFormat="1" x14ac:dyDescent="0.25">
      <c r="B117" s="35"/>
      <c r="C117" s="35"/>
      <c r="D117" s="94" t="s">
        <v>86</v>
      </c>
      <c r="E117" s="94"/>
      <c r="F117" s="94"/>
      <c r="G117" s="19"/>
      <c r="H117" s="20"/>
      <c r="I117" s="20"/>
    </row>
    <row r="118" spans="2:9" ht="15.75" customHeight="1" x14ac:dyDescent="0.25">
      <c r="B118" s="35"/>
      <c r="C118" s="35"/>
      <c r="D118" s="95" t="s">
        <v>87</v>
      </c>
      <c r="E118" s="95"/>
      <c r="F118" s="95"/>
      <c r="G118" s="19">
        <f t="shared" si="4"/>
        <v>156344857</v>
      </c>
      <c r="H118" s="20">
        <v>116331486</v>
      </c>
      <c r="I118" s="20">
        <v>40013371</v>
      </c>
    </row>
    <row r="119" spans="2:9" x14ac:dyDescent="0.25">
      <c r="B119" s="35"/>
      <c r="C119" s="35"/>
      <c r="D119" s="95" t="s">
        <v>88</v>
      </c>
      <c r="E119" s="95"/>
      <c r="F119" s="95"/>
      <c r="G119" s="19">
        <f t="shared" si="4"/>
        <v>630997392</v>
      </c>
      <c r="H119" s="20">
        <v>297104169</v>
      </c>
      <c r="I119" s="20">
        <v>333893223</v>
      </c>
    </row>
    <row r="120" spans="2:9" ht="15.75" customHeight="1" x14ac:dyDescent="0.25">
      <c r="B120" s="35"/>
      <c r="C120" s="35"/>
      <c r="D120" s="95" t="s">
        <v>89</v>
      </c>
      <c r="E120" s="95"/>
      <c r="F120" s="95"/>
      <c r="G120" s="19">
        <f t="shared" si="4"/>
        <v>3582</v>
      </c>
      <c r="H120" s="20">
        <v>3582</v>
      </c>
      <c r="I120" s="20">
        <v>0</v>
      </c>
    </row>
    <row r="121" spans="2:9" ht="15.75" customHeight="1" x14ac:dyDescent="0.25">
      <c r="B121" s="35"/>
      <c r="C121" s="35"/>
      <c r="D121" s="95" t="s">
        <v>90</v>
      </c>
      <c r="E121" s="95"/>
      <c r="F121" s="95"/>
      <c r="G121" s="19">
        <f t="shared" si="4"/>
        <v>1672645</v>
      </c>
      <c r="H121" s="20">
        <v>1672645</v>
      </c>
      <c r="I121" s="20">
        <v>0</v>
      </c>
    </row>
    <row r="122" spans="2:9" ht="15.75" customHeight="1" x14ac:dyDescent="0.25">
      <c r="B122" s="35"/>
      <c r="C122" s="35"/>
      <c r="D122" s="95" t="s">
        <v>140</v>
      </c>
      <c r="E122" s="95"/>
      <c r="F122" s="95"/>
      <c r="G122" s="19">
        <f t="shared" si="4"/>
        <v>1200277325</v>
      </c>
      <c r="H122" s="20">
        <v>95260236</v>
      </c>
      <c r="I122" s="20">
        <v>1105017089</v>
      </c>
    </row>
    <row r="123" spans="2:9" ht="15.75" customHeight="1" x14ac:dyDescent="0.25">
      <c r="B123" s="35"/>
      <c r="C123" s="35"/>
      <c r="D123" s="95" t="s">
        <v>141</v>
      </c>
      <c r="E123" s="95"/>
      <c r="F123" s="95"/>
      <c r="G123" s="19">
        <f t="shared" si="4"/>
        <v>314330</v>
      </c>
      <c r="H123" s="20">
        <v>304044</v>
      </c>
      <c r="I123" s="20">
        <v>10286</v>
      </c>
    </row>
    <row r="124" spans="2:9" x14ac:dyDescent="0.25">
      <c r="B124" s="35"/>
      <c r="C124" s="35"/>
      <c r="D124" s="95" t="s">
        <v>142</v>
      </c>
      <c r="E124" s="95"/>
      <c r="F124" s="95"/>
      <c r="G124" s="19">
        <f t="shared" si="4"/>
        <v>87767499</v>
      </c>
      <c r="H124" s="20">
        <v>52078854</v>
      </c>
      <c r="I124" s="20">
        <v>35688645</v>
      </c>
    </row>
    <row r="125" spans="2:9" s="27" customFormat="1" x14ac:dyDescent="0.25">
      <c r="B125" s="35"/>
      <c r="C125" s="35"/>
      <c r="D125" s="94" t="s">
        <v>143</v>
      </c>
      <c r="E125" s="94"/>
      <c r="F125" s="94"/>
      <c r="G125" s="22">
        <f t="shared" si="4"/>
        <v>2077377630</v>
      </c>
      <c r="H125" s="23">
        <f>SUM(H118:H124)</f>
        <v>562755016</v>
      </c>
      <c r="I125" s="23">
        <f>SUM(I118:I124)</f>
        <v>1514622614</v>
      </c>
    </row>
    <row r="126" spans="2:9" s="10" customFormat="1" x14ac:dyDescent="0.25">
      <c r="B126" s="35"/>
      <c r="C126" s="35"/>
      <c r="D126" s="94" t="s">
        <v>91</v>
      </c>
      <c r="E126" s="94"/>
      <c r="F126" s="94"/>
      <c r="G126" s="26"/>
      <c r="H126" s="20"/>
      <c r="I126" s="20"/>
    </row>
    <row r="127" spans="2:9" ht="15.75" customHeight="1" x14ac:dyDescent="0.25">
      <c r="B127" s="35"/>
      <c r="C127" s="35"/>
      <c r="D127" s="95" t="s">
        <v>92</v>
      </c>
      <c r="E127" s="95"/>
      <c r="F127" s="95"/>
      <c r="G127" s="19">
        <f t="shared" si="4"/>
        <v>97578347</v>
      </c>
      <c r="H127" s="20">
        <v>59434035</v>
      </c>
      <c r="I127" s="20">
        <v>38144312</v>
      </c>
    </row>
    <row r="128" spans="2:9" ht="15.75" customHeight="1" x14ac:dyDescent="0.25">
      <c r="B128" s="35"/>
      <c r="C128" s="35"/>
      <c r="D128" s="95" t="s">
        <v>93</v>
      </c>
      <c r="E128" s="95"/>
      <c r="F128" s="95"/>
      <c r="G128" s="19">
        <f t="shared" si="4"/>
        <v>292236265</v>
      </c>
      <c r="H128" s="20">
        <v>13501</v>
      </c>
      <c r="I128" s="20">
        <v>292222764</v>
      </c>
    </row>
    <row r="129" spans="2:9" ht="15.75" customHeight="1" x14ac:dyDescent="0.25">
      <c r="B129" s="35"/>
      <c r="C129" s="35"/>
      <c r="D129" s="95" t="s">
        <v>94</v>
      </c>
      <c r="E129" s="95"/>
      <c r="F129" s="95"/>
      <c r="G129" s="19">
        <f t="shared" si="4"/>
        <v>1612989</v>
      </c>
      <c r="H129" s="20">
        <v>97075</v>
      </c>
      <c r="I129" s="20">
        <v>1515914</v>
      </c>
    </row>
    <row r="130" spans="2:9" x14ac:dyDescent="0.25">
      <c r="B130" s="35"/>
      <c r="C130" s="35"/>
      <c r="D130" s="95" t="s">
        <v>95</v>
      </c>
      <c r="E130" s="95"/>
      <c r="F130" s="95"/>
      <c r="G130" s="19">
        <f t="shared" si="4"/>
        <v>0</v>
      </c>
      <c r="H130" s="20">
        <v>0</v>
      </c>
      <c r="I130" s="20">
        <v>0</v>
      </c>
    </row>
    <row r="131" spans="2:9" x14ac:dyDescent="0.25">
      <c r="B131" s="35"/>
      <c r="C131" s="35"/>
      <c r="D131" s="95" t="s">
        <v>96</v>
      </c>
      <c r="E131" s="95"/>
      <c r="F131" s="95"/>
      <c r="G131" s="19">
        <f t="shared" si="4"/>
        <v>1441697</v>
      </c>
      <c r="H131" s="20">
        <v>1426752</v>
      </c>
      <c r="I131" s="20">
        <v>14945</v>
      </c>
    </row>
    <row r="132" spans="2:9" s="27" customFormat="1" x14ac:dyDescent="0.25">
      <c r="B132" s="35"/>
      <c r="C132" s="35"/>
      <c r="D132" s="94" t="s">
        <v>97</v>
      </c>
      <c r="E132" s="94"/>
      <c r="F132" s="94"/>
      <c r="G132" s="22">
        <f>H132+I132</f>
        <v>392869298</v>
      </c>
      <c r="H132" s="23">
        <f>SUM(H127:H131)</f>
        <v>60971363</v>
      </c>
      <c r="I132" s="23">
        <f>SUM(I127:I131)</f>
        <v>331897935</v>
      </c>
    </row>
    <row r="133" spans="2:9" s="10" customFormat="1" ht="15.75" customHeight="1" x14ac:dyDescent="0.25">
      <c r="B133" s="35"/>
      <c r="C133" s="35"/>
      <c r="D133" s="94" t="s">
        <v>98</v>
      </c>
      <c r="E133" s="94"/>
      <c r="F133" s="94"/>
      <c r="G133" s="22">
        <f t="shared" si="4"/>
        <v>904766546</v>
      </c>
      <c r="H133" s="23">
        <f>H116+H125-H132</f>
        <v>495333368</v>
      </c>
      <c r="I133" s="23">
        <f>I116+I125-I132</f>
        <v>409433178</v>
      </c>
    </row>
    <row r="134" spans="2:9" s="10" customFormat="1" x14ac:dyDescent="0.25">
      <c r="B134" s="35"/>
      <c r="C134" s="35"/>
      <c r="D134" s="94" t="s">
        <v>99</v>
      </c>
      <c r="E134" s="94"/>
      <c r="F134" s="94"/>
      <c r="G134" s="26"/>
      <c r="H134" s="20"/>
      <c r="I134" s="20"/>
    </row>
    <row r="135" spans="2:9" ht="15.75" customHeight="1" x14ac:dyDescent="0.25">
      <c r="B135" s="35"/>
      <c r="C135" s="35"/>
      <c r="D135" s="95" t="s">
        <v>100</v>
      </c>
      <c r="E135" s="95"/>
      <c r="F135" s="95"/>
      <c r="G135" s="19">
        <f t="shared" si="4"/>
        <v>253119669</v>
      </c>
      <c r="H135" s="20">
        <v>253119669</v>
      </c>
      <c r="I135" s="20">
        <v>0</v>
      </c>
    </row>
    <row r="136" spans="2:9" ht="15.75" customHeight="1" x14ac:dyDescent="0.25">
      <c r="B136" s="35"/>
      <c r="C136" s="35"/>
      <c r="D136" s="95" t="s">
        <v>101</v>
      </c>
      <c r="E136" s="95"/>
      <c r="F136" s="95"/>
      <c r="G136" s="19">
        <f t="shared" si="4"/>
        <v>30523600</v>
      </c>
      <c r="H136" s="20">
        <v>30523600</v>
      </c>
      <c r="I136" s="20">
        <v>0</v>
      </c>
    </row>
    <row r="137" spans="2:9" ht="15.75" customHeight="1" x14ac:dyDescent="0.25">
      <c r="B137" s="35"/>
      <c r="C137" s="35"/>
      <c r="D137" s="95" t="s">
        <v>102</v>
      </c>
      <c r="E137" s="95"/>
      <c r="F137" s="95"/>
      <c r="G137" s="19">
        <f t="shared" si="4"/>
        <v>3846053</v>
      </c>
      <c r="H137" s="20">
        <v>3846053</v>
      </c>
      <c r="I137" s="20">
        <v>0</v>
      </c>
    </row>
    <row r="138" spans="2:9" x14ac:dyDescent="0.25">
      <c r="B138" s="35"/>
      <c r="C138" s="35"/>
      <c r="D138" s="95" t="s">
        <v>103</v>
      </c>
      <c r="E138" s="95"/>
      <c r="F138" s="95"/>
      <c r="G138" s="19">
        <f t="shared" si="4"/>
        <v>12718845</v>
      </c>
      <c r="H138" s="20">
        <v>12718845</v>
      </c>
      <c r="I138" s="20">
        <v>0</v>
      </c>
    </row>
    <row r="139" spans="2:9" x14ac:dyDescent="0.25">
      <c r="B139" s="35"/>
      <c r="C139" s="35"/>
      <c r="D139" s="95" t="s">
        <v>104</v>
      </c>
      <c r="E139" s="95"/>
      <c r="F139" s="95"/>
      <c r="G139" s="19">
        <f t="shared" si="4"/>
        <v>24386302</v>
      </c>
      <c r="H139" s="20">
        <v>24386302</v>
      </c>
      <c r="I139" s="20">
        <v>0</v>
      </c>
    </row>
    <row r="140" spans="2:9" x14ac:dyDescent="0.25">
      <c r="B140" s="35"/>
      <c r="C140" s="35"/>
      <c r="D140" s="95" t="s">
        <v>105</v>
      </c>
      <c r="E140" s="95"/>
      <c r="F140" s="95"/>
      <c r="G140" s="19">
        <f t="shared" si="4"/>
        <v>34522653</v>
      </c>
      <c r="H140" s="20">
        <v>34522653</v>
      </c>
      <c r="I140" s="20">
        <v>0</v>
      </c>
    </row>
    <row r="141" spans="2:9" ht="15.75" customHeight="1" x14ac:dyDescent="0.25">
      <c r="B141" s="35"/>
      <c r="C141" s="35"/>
      <c r="D141" s="95" t="s">
        <v>106</v>
      </c>
      <c r="E141" s="95"/>
      <c r="F141" s="95"/>
      <c r="G141" s="19">
        <f t="shared" si="4"/>
        <v>56072704</v>
      </c>
      <c r="H141" s="20">
        <v>56072704</v>
      </c>
      <c r="I141" s="20">
        <v>0</v>
      </c>
    </row>
    <row r="142" spans="2:9" x14ac:dyDescent="0.25">
      <c r="B142" s="35"/>
      <c r="C142" s="35"/>
      <c r="D142" s="94" t="s">
        <v>107</v>
      </c>
      <c r="E142" s="94"/>
      <c r="F142" s="94"/>
      <c r="G142" s="22">
        <f t="shared" si="4"/>
        <v>415189826</v>
      </c>
      <c r="H142" s="23">
        <f>SUM(H135:H141)</f>
        <v>415189826</v>
      </c>
      <c r="I142" s="23">
        <v>0</v>
      </c>
    </row>
    <row r="143" spans="2:9" s="10" customFormat="1" ht="15.75" customHeight="1" x14ac:dyDescent="0.25">
      <c r="B143" s="35"/>
      <c r="C143" s="35"/>
      <c r="D143" s="94" t="s">
        <v>108</v>
      </c>
      <c r="E143" s="94"/>
      <c r="F143" s="94"/>
      <c r="G143" s="26"/>
      <c r="H143" s="20"/>
      <c r="I143" s="20"/>
    </row>
    <row r="144" spans="2:9" s="10" customFormat="1" ht="27.75" customHeight="1" x14ac:dyDescent="0.25">
      <c r="B144" s="35"/>
      <c r="C144" s="35"/>
      <c r="D144" s="94" t="s">
        <v>109</v>
      </c>
      <c r="E144" s="94"/>
      <c r="F144" s="94"/>
      <c r="G144" s="22">
        <f t="shared" si="4"/>
        <v>489576720</v>
      </c>
      <c r="H144" s="23">
        <f>H133-H142</f>
        <v>80143542</v>
      </c>
      <c r="I144" s="23">
        <f>I133-I142</f>
        <v>409433178</v>
      </c>
    </row>
    <row r="145" spans="2:9" x14ac:dyDescent="0.25">
      <c r="B145" s="35"/>
      <c r="C145" s="35"/>
      <c r="D145" s="95" t="s">
        <v>110</v>
      </c>
      <c r="E145" s="95"/>
      <c r="F145" s="95"/>
      <c r="G145" s="19">
        <f t="shared" si="4"/>
        <v>85593631</v>
      </c>
      <c r="H145" s="20">
        <v>85593631</v>
      </c>
      <c r="I145" s="20">
        <v>0</v>
      </c>
    </row>
    <row r="146" spans="2:9" s="10" customFormat="1" ht="15.75" customHeight="1" x14ac:dyDescent="0.25">
      <c r="B146" s="35"/>
      <c r="C146" s="35"/>
      <c r="D146" s="94" t="s">
        <v>111</v>
      </c>
      <c r="E146" s="94"/>
      <c r="F146" s="94"/>
      <c r="G146" s="22">
        <f t="shared" si="4"/>
        <v>403983089</v>
      </c>
      <c r="H146" s="23">
        <f>H144-H145</f>
        <v>-5450089</v>
      </c>
      <c r="I146" s="23">
        <f>I144-I145</f>
        <v>409433178</v>
      </c>
    </row>
    <row r="147" spans="2:9" ht="15.75" customHeight="1" x14ac:dyDescent="0.25">
      <c r="B147" s="35"/>
      <c r="C147" s="35"/>
      <c r="D147" s="95" t="s">
        <v>112</v>
      </c>
      <c r="E147" s="95"/>
      <c r="F147" s="95"/>
      <c r="G147" s="19">
        <f t="shared" si="4"/>
        <v>0</v>
      </c>
      <c r="H147" s="20">
        <v>0</v>
      </c>
      <c r="I147" s="20">
        <v>0</v>
      </c>
    </row>
    <row r="148" spans="2:9" ht="15.75" customHeight="1" x14ac:dyDescent="0.25">
      <c r="B148" s="35"/>
      <c r="C148" s="35"/>
      <c r="D148" s="95" t="s">
        <v>113</v>
      </c>
      <c r="E148" s="95"/>
      <c r="F148" s="95"/>
      <c r="G148" s="19">
        <f t="shared" si="4"/>
        <v>0</v>
      </c>
      <c r="H148" s="20">
        <v>0</v>
      </c>
      <c r="I148" s="20">
        <v>0</v>
      </c>
    </row>
    <row r="149" spans="2:9" s="10" customFormat="1" x14ac:dyDescent="0.25">
      <c r="B149" s="35"/>
      <c r="C149" s="35"/>
      <c r="D149" s="94" t="s">
        <v>114</v>
      </c>
      <c r="E149" s="94"/>
      <c r="F149" s="94"/>
      <c r="G149" s="22">
        <f t="shared" si="4"/>
        <v>403983089</v>
      </c>
      <c r="H149" s="23">
        <f>H146+H147+H148</f>
        <v>-5450089</v>
      </c>
      <c r="I149" s="23">
        <f>I146+I147+I148</f>
        <v>409433178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1"/>
      <c r="C153" s="31"/>
      <c r="D153" s="31"/>
      <c r="E153" s="31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1"/>
      <c r="C155" s="31"/>
      <c r="D155" s="31"/>
      <c r="E155" s="31"/>
      <c r="G155" s="11"/>
    </row>
    <row r="156" spans="2:9" ht="15.75" customHeight="1" x14ac:dyDescent="0.25">
      <c r="D156" s="8"/>
    </row>
    <row r="157" spans="2:9" ht="15.75" customHeight="1" x14ac:dyDescent="0.25">
      <c r="B157" s="31"/>
      <c r="C157" s="31"/>
      <c r="D157" s="31"/>
      <c r="E157" s="31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56BBD53C-F24F-4E18-B541-08F560C5E432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107AA-906F-4018-A591-A89E9DA3C9D7}">
  <dimension ref="A1:I158"/>
  <sheetViews>
    <sheetView zoomScale="130" zoomScaleNormal="130" workbookViewId="0">
      <selection activeCell="H149" sqref="H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93" t="s">
        <v>161</v>
      </c>
      <c r="B1" s="93"/>
      <c r="C1" s="93"/>
      <c r="D1" s="93"/>
      <c r="E1" s="93"/>
      <c r="F1" s="93"/>
      <c r="G1" s="93"/>
    </row>
    <row r="2" spans="1:7" ht="15.75" customHeight="1" thickBot="1" x14ac:dyDescent="0.3">
      <c r="A2" s="93"/>
      <c r="B2" s="93"/>
      <c r="C2" s="93"/>
      <c r="D2" s="93"/>
      <c r="E2" s="93"/>
      <c r="F2" s="93"/>
      <c r="G2" s="93"/>
    </row>
    <row r="3" spans="1:7" ht="15.75" thickBot="1" x14ac:dyDescent="0.3">
      <c r="B3" s="67">
        <v>1</v>
      </c>
      <c r="C3" s="68"/>
      <c r="D3" s="73" t="s">
        <v>0</v>
      </c>
      <c r="E3" s="74"/>
      <c r="F3" s="74"/>
      <c r="G3" s="75"/>
    </row>
    <row r="4" spans="1:7" ht="15.75" customHeight="1" thickBot="1" x14ac:dyDescent="0.3">
      <c r="B4" s="69"/>
      <c r="C4" s="70"/>
      <c r="D4" s="1" t="s">
        <v>118</v>
      </c>
      <c r="E4" s="58" t="s">
        <v>1</v>
      </c>
      <c r="F4" s="59"/>
      <c r="G4" s="60"/>
    </row>
    <row r="5" spans="1:7" ht="15.75" thickBot="1" x14ac:dyDescent="0.3">
      <c r="B5" s="69"/>
      <c r="C5" s="70"/>
      <c r="D5" s="1" t="s">
        <v>2</v>
      </c>
      <c r="E5" s="58" t="s">
        <v>3</v>
      </c>
      <c r="F5" s="59"/>
      <c r="G5" s="60"/>
    </row>
    <row r="6" spans="1:7" ht="15.75" thickBot="1" x14ac:dyDescent="0.3">
      <c r="B6" s="71"/>
      <c r="C6" s="72"/>
      <c r="D6" s="1" t="s">
        <v>4</v>
      </c>
      <c r="E6" s="58" t="s">
        <v>5</v>
      </c>
      <c r="F6" s="59"/>
      <c r="G6" s="60"/>
    </row>
    <row r="7" spans="1:7" ht="15.75" thickBot="1" x14ac:dyDescent="0.3">
      <c r="B7" s="67">
        <v>2</v>
      </c>
      <c r="C7" s="68"/>
      <c r="D7" s="73" t="s">
        <v>6</v>
      </c>
      <c r="E7" s="74"/>
      <c r="F7" s="74"/>
      <c r="G7" s="75"/>
    </row>
    <row r="8" spans="1:7" ht="15" customHeight="1" thickBot="1" x14ac:dyDescent="0.3">
      <c r="B8" s="69"/>
      <c r="C8" s="70"/>
      <c r="D8" s="2" t="s">
        <v>7</v>
      </c>
      <c r="E8" s="84" t="s">
        <v>8</v>
      </c>
      <c r="F8" s="85"/>
      <c r="G8" s="86"/>
    </row>
    <row r="9" spans="1:7" ht="15" customHeight="1" thickBot="1" x14ac:dyDescent="0.3">
      <c r="B9" s="69"/>
      <c r="C9" s="70"/>
      <c r="D9" s="2" t="s">
        <v>9</v>
      </c>
      <c r="E9" s="84" t="s">
        <v>10</v>
      </c>
      <c r="F9" s="85"/>
      <c r="G9" s="86"/>
    </row>
    <row r="10" spans="1:7" ht="15.75" thickBot="1" x14ac:dyDescent="0.3">
      <c r="B10" s="69"/>
      <c r="C10" s="70"/>
      <c r="D10" s="3" t="s">
        <v>11</v>
      </c>
      <c r="E10" s="58" t="s">
        <v>12</v>
      </c>
      <c r="F10" s="59"/>
      <c r="G10" s="60"/>
    </row>
    <row r="11" spans="1:7" ht="15.75" thickBot="1" x14ac:dyDescent="0.3">
      <c r="B11" s="71"/>
      <c r="C11" s="72"/>
      <c r="D11" s="1" t="s">
        <v>13</v>
      </c>
      <c r="E11" s="90" t="s">
        <v>116</v>
      </c>
      <c r="F11" s="59"/>
      <c r="G11" s="60"/>
    </row>
    <row r="12" spans="1:7" ht="15.75" thickBot="1" x14ac:dyDescent="0.3">
      <c r="B12" s="67">
        <v>3</v>
      </c>
      <c r="C12" s="68"/>
      <c r="D12" s="73" t="s">
        <v>14</v>
      </c>
      <c r="E12" s="74"/>
      <c r="F12" s="74"/>
      <c r="G12" s="75"/>
    </row>
    <row r="13" spans="1:7" ht="31.5" customHeight="1" thickBot="1" x14ac:dyDescent="0.3">
      <c r="B13" s="69"/>
      <c r="C13" s="70"/>
      <c r="D13" s="1" t="s">
        <v>15</v>
      </c>
      <c r="E13" s="58" t="s">
        <v>3</v>
      </c>
      <c r="F13" s="59"/>
      <c r="G13" s="60"/>
    </row>
    <row r="14" spans="1:7" ht="15.75" thickBot="1" x14ac:dyDescent="0.3">
      <c r="B14" s="69"/>
      <c r="C14" s="70"/>
      <c r="D14" s="1" t="s">
        <v>16</v>
      </c>
      <c r="E14" s="76">
        <v>1.6103000200000399E+19</v>
      </c>
      <c r="F14" s="77"/>
      <c r="G14" s="78"/>
    </row>
    <row r="15" spans="1:7" ht="15.75" thickBot="1" x14ac:dyDescent="0.3">
      <c r="B15" s="71"/>
      <c r="C15" s="72"/>
      <c r="D15" s="1" t="s">
        <v>17</v>
      </c>
      <c r="E15" s="79" t="s">
        <v>115</v>
      </c>
      <c r="F15" s="80"/>
      <c r="G15" s="81"/>
    </row>
    <row r="16" spans="1:7" ht="15.75" customHeight="1" thickBot="1" x14ac:dyDescent="0.3">
      <c r="B16" s="67">
        <v>4</v>
      </c>
      <c r="C16" s="68"/>
      <c r="D16" s="73" t="s">
        <v>18</v>
      </c>
      <c r="E16" s="74"/>
      <c r="F16" s="74"/>
      <c r="G16" s="75"/>
    </row>
    <row r="17" spans="2:9" ht="15" customHeight="1" x14ac:dyDescent="0.25">
      <c r="B17" s="69"/>
      <c r="C17" s="70"/>
      <c r="D17" s="82" t="s">
        <v>19</v>
      </c>
      <c r="E17" s="84" t="s">
        <v>20</v>
      </c>
      <c r="F17" s="85"/>
      <c r="G17" s="86"/>
    </row>
    <row r="18" spans="2:9" ht="15.75" thickBot="1" x14ac:dyDescent="0.3">
      <c r="B18" s="69"/>
      <c r="C18" s="70"/>
      <c r="D18" s="83"/>
      <c r="E18" s="87" t="s">
        <v>21</v>
      </c>
      <c r="F18" s="88"/>
      <c r="G18" s="89"/>
    </row>
    <row r="19" spans="2:9" ht="26.25" thickBot="1" x14ac:dyDescent="0.3">
      <c r="B19" s="69"/>
      <c r="C19" s="70"/>
      <c r="D19" s="1" t="s">
        <v>22</v>
      </c>
      <c r="E19" s="58" t="s">
        <v>23</v>
      </c>
      <c r="F19" s="59"/>
      <c r="G19" s="60"/>
    </row>
    <row r="20" spans="2:9" ht="15.75" customHeight="1" thickBot="1" x14ac:dyDescent="0.3">
      <c r="B20" s="69"/>
      <c r="C20" s="70"/>
      <c r="D20" s="61" t="s">
        <v>24</v>
      </c>
      <c r="E20" s="62"/>
      <c r="F20" s="62"/>
      <c r="G20" s="63"/>
    </row>
    <row r="21" spans="2:9" ht="15.75" thickBot="1" x14ac:dyDescent="0.3">
      <c r="B21" s="69"/>
      <c r="C21" s="70"/>
      <c r="D21" s="4" t="s">
        <v>25</v>
      </c>
      <c r="E21" s="58">
        <v>144</v>
      </c>
      <c r="F21" s="59"/>
      <c r="G21" s="60"/>
    </row>
    <row r="22" spans="2:9" ht="15.75" thickBot="1" x14ac:dyDescent="0.3">
      <c r="B22" s="69"/>
      <c r="C22" s="70"/>
      <c r="D22" s="4" t="s">
        <v>26</v>
      </c>
      <c r="E22" s="58">
        <v>1150</v>
      </c>
      <c r="F22" s="59"/>
      <c r="G22" s="60"/>
    </row>
    <row r="23" spans="2:9" ht="15.75" thickBot="1" x14ac:dyDescent="0.3">
      <c r="B23" s="69"/>
      <c r="C23" s="70"/>
      <c r="D23" s="4" t="s">
        <v>27</v>
      </c>
      <c r="E23" s="58">
        <v>96120</v>
      </c>
      <c r="F23" s="59"/>
      <c r="G23" s="60"/>
    </row>
    <row r="24" spans="2:9" x14ac:dyDescent="0.25">
      <c r="B24" s="69"/>
      <c r="C24" s="70"/>
      <c r="D24" s="13" t="s">
        <v>28</v>
      </c>
      <c r="E24" s="84">
        <v>1726266</v>
      </c>
      <c r="F24" s="85"/>
      <c r="G24" s="86"/>
    </row>
    <row r="25" spans="2:9" ht="15.75" customHeight="1" x14ac:dyDescent="0.25">
      <c r="B25" s="49">
        <v>5</v>
      </c>
      <c r="C25" s="49"/>
      <c r="D25" s="96" t="s">
        <v>162</v>
      </c>
      <c r="E25" s="96"/>
      <c r="F25" s="96"/>
      <c r="G25" s="96"/>
    </row>
    <row r="26" spans="2:9" ht="15.75" customHeight="1" x14ac:dyDescent="0.25">
      <c r="B26" s="49"/>
      <c r="C26" s="49"/>
      <c r="D26" s="39" t="s">
        <v>29</v>
      </c>
      <c r="E26" s="39"/>
      <c r="F26" s="99" t="s">
        <v>30</v>
      </c>
      <c r="G26" s="99"/>
    </row>
    <row r="27" spans="2:9" ht="33" customHeight="1" x14ac:dyDescent="0.25">
      <c r="B27" s="49"/>
      <c r="C27" s="49"/>
      <c r="D27" s="49" t="s">
        <v>31</v>
      </c>
      <c r="E27" s="49"/>
      <c r="F27" s="100" t="s">
        <v>136</v>
      </c>
      <c r="G27" s="100"/>
      <c r="H27" s="16" t="s">
        <v>137</v>
      </c>
      <c r="I27" s="17" t="s">
        <v>138</v>
      </c>
    </row>
    <row r="28" spans="2:9" ht="15.75" customHeight="1" x14ac:dyDescent="0.25">
      <c r="B28" s="49"/>
      <c r="C28" s="49"/>
      <c r="D28" s="95" t="s">
        <v>32</v>
      </c>
      <c r="E28" s="95"/>
      <c r="F28" s="18"/>
      <c r="G28" s="19">
        <f>H28+I28</f>
        <v>1658801288</v>
      </c>
      <c r="H28" s="20">
        <v>528146771</v>
      </c>
      <c r="I28" s="20">
        <v>1130654517</v>
      </c>
    </row>
    <row r="29" spans="2:9" x14ac:dyDescent="0.25">
      <c r="B29" s="49"/>
      <c r="C29" s="49"/>
      <c r="D29" s="95" t="s">
        <v>33</v>
      </c>
      <c r="E29" s="95"/>
      <c r="F29" s="18"/>
      <c r="G29" s="19">
        <f>H29+I29</f>
        <v>2616453470</v>
      </c>
      <c r="H29" s="20">
        <v>2616453470</v>
      </c>
      <c r="I29" s="20">
        <v>0</v>
      </c>
    </row>
    <row r="30" spans="2:9" ht="15.75" customHeight="1" x14ac:dyDescent="0.25">
      <c r="B30" s="49"/>
      <c r="C30" s="49"/>
      <c r="D30" s="95" t="s">
        <v>34</v>
      </c>
      <c r="E30" s="95"/>
      <c r="F30" s="18"/>
      <c r="G30" s="19">
        <f>H30+I30</f>
        <v>7633001661</v>
      </c>
      <c r="H30" s="20">
        <v>799006688</v>
      </c>
      <c r="I30" s="20">
        <v>6833994973</v>
      </c>
    </row>
    <row r="31" spans="2:9" x14ac:dyDescent="0.25">
      <c r="B31" s="49"/>
      <c r="C31" s="49"/>
      <c r="D31" s="95" t="s">
        <v>35</v>
      </c>
      <c r="E31" s="95"/>
      <c r="F31" s="18"/>
      <c r="G31" s="21"/>
      <c r="H31" s="20"/>
      <c r="I31" s="20"/>
    </row>
    <row r="32" spans="2:9" x14ac:dyDescent="0.25">
      <c r="B32" s="49"/>
      <c r="C32" s="49"/>
      <c r="D32" s="95" t="s">
        <v>119</v>
      </c>
      <c r="E32" s="95"/>
      <c r="F32" s="19">
        <f>H32+I32</f>
        <v>7420751597</v>
      </c>
      <c r="G32" s="21"/>
      <c r="H32" s="20">
        <v>5876682000</v>
      </c>
      <c r="I32" s="20">
        <v>1544069597</v>
      </c>
    </row>
    <row r="33" spans="2:9" ht="15.75" customHeight="1" x14ac:dyDescent="0.25">
      <c r="B33" s="49"/>
      <c r="C33" s="49"/>
      <c r="D33" s="95" t="s">
        <v>36</v>
      </c>
      <c r="E33" s="95"/>
      <c r="F33" s="19">
        <f>H33+I33</f>
        <v>875</v>
      </c>
      <c r="G33" s="21"/>
      <c r="H33" s="20">
        <v>875</v>
      </c>
      <c r="I33" s="20"/>
    </row>
    <row r="34" spans="2:9" ht="15.75" customHeight="1" x14ac:dyDescent="0.25">
      <c r="B34" s="49"/>
      <c r="C34" s="49"/>
      <c r="D34" s="95" t="s">
        <v>37</v>
      </c>
      <c r="E34" s="95"/>
      <c r="F34" s="19">
        <f>H34+I34</f>
        <v>0</v>
      </c>
      <c r="G34" s="21"/>
      <c r="H34" s="20"/>
      <c r="I34" s="20"/>
    </row>
    <row r="35" spans="2:9" ht="24" customHeight="1" x14ac:dyDescent="0.25">
      <c r="B35" s="49"/>
      <c r="C35" s="49"/>
      <c r="D35" s="95" t="s">
        <v>124</v>
      </c>
      <c r="E35" s="95"/>
      <c r="F35" s="19">
        <f>H35+I35</f>
        <v>-67071682</v>
      </c>
      <c r="G35" s="21"/>
      <c r="H35" s="20">
        <v>-93807735</v>
      </c>
      <c r="I35" s="20">
        <v>26736053</v>
      </c>
    </row>
    <row r="36" spans="2:9" ht="15.75" customHeight="1" x14ac:dyDescent="0.25">
      <c r="B36" s="49"/>
      <c r="C36" s="49"/>
      <c r="D36" s="95" t="s">
        <v>139</v>
      </c>
      <c r="E36" s="95"/>
      <c r="F36" s="18"/>
      <c r="G36" s="19">
        <f>H36+I36</f>
        <v>7353679915</v>
      </c>
      <c r="H36" s="20">
        <f>H32+H35</f>
        <v>5782874265</v>
      </c>
      <c r="I36" s="20">
        <f>I32+I35</f>
        <v>1570805650</v>
      </c>
    </row>
    <row r="37" spans="2:9" x14ac:dyDescent="0.25">
      <c r="B37" s="49"/>
      <c r="C37" s="49"/>
      <c r="D37" s="95" t="s">
        <v>123</v>
      </c>
      <c r="E37" s="95"/>
      <c r="F37" s="19">
        <f>H37+I37</f>
        <v>1316786157</v>
      </c>
      <c r="G37" s="21"/>
      <c r="H37" s="20">
        <v>1313540676</v>
      </c>
      <c r="I37" s="20">
        <v>3245481</v>
      </c>
    </row>
    <row r="38" spans="2:9" x14ac:dyDescent="0.25">
      <c r="B38" s="49"/>
      <c r="C38" s="49"/>
      <c r="D38" s="95" t="s">
        <v>122</v>
      </c>
      <c r="E38" s="95"/>
      <c r="F38" s="19">
        <f t="shared" ref="F38" si="0">H38+I38</f>
        <v>0</v>
      </c>
      <c r="G38" s="21"/>
      <c r="H38" s="20">
        <v>0</v>
      </c>
      <c r="I38" s="20">
        <v>0</v>
      </c>
    </row>
    <row r="39" spans="2:9" ht="15.75" customHeight="1" x14ac:dyDescent="0.25">
      <c r="B39" s="49"/>
      <c r="C39" s="49"/>
      <c r="D39" s="95" t="s">
        <v>120</v>
      </c>
      <c r="E39" s="95"/>
      <c r="F39" s="19">
        <f>H39+I39</f>
        <v>3205644</v>
      </c>
      <c r="G39" s="21"/>
      <c r="H39" s="20">
        <v>3205644</v>
      </c>
      <c r="I39" s="20">
        <v>0</v>
      </c>
    </row>
    <row r="40" spans="2:9" x14ac:dyDescent="0.25">
      <c r="B40" s="49"/>
      <c r="C40" s="49"/>
      <c r="D40" s="95" t="s">
        <v>121</v>
      </c>
      <c r="E40" s="95"/>
      <c r="F40" s="21"/>
      <c r="G40" s="19">
        <f>H40+I40</f>
        <v>1313580513</v>
      </c>
      <c r="H40" s="20">
        <f>H37-H38-H39</f>
        <v>1310335032</v>
      </c>
      <c r="I40" s="20">
        <f>I37-I38-I39</f>
        <v>3245481</v>
      </c>
    </row>
    <row r="41" spans="2:9" ht="15.75" customHeight="1" x14ac:dyDescent="0.25">
      <c r="B41" s="49"/>
      <c r="C41" s="49"/>
      <c r="D41" s="95" t="s">
        <v>159</v>
      </c>
      <c r="E41" s="95"/>
      <c r="F41" s="21"/>
      <c r="G41" s="19">
        <f>H41+I41</f>
        <v>0</v>
      </c>
      <c r="H41" s="20">
        <v>0</v>
      </c>
      <c r="I41" s="20">
        <v>0</v>
      </c>
    </row>
    <row r="42" spans="2:9" x14ac:dyDescent="0.25">
      <c r="B42" s="49"/>
      <c r="C42" s="49"/>
      <c r="D42" s="95" t="s">
        <v>38</v>
      </c>
      <c r="E42" s="95"/>
      <c r="F42" s="21"/>
      <c r="G42" s="21"/>
      <c r="H42" s="20"/>
      <c r="I42" s="20"/>
    </row>
    <row r="43" spans="2:9" x14ac:dyDescent="0.25">
      <c r="B43" s="49"/>
      <c r="C43" s="49"/>
      <c r="D43" s="95" t="s">
        <v>144</v>
      </c>
      <c r="E43" s="95"/>
      <c r="F43" s="19">
        <f>H43+I43</f>
        <v>68863077566</v>
      </c>
      <c r="G43" s="21"/>
      <c r="H43" s="20">
        <v>25517192902</v>
      </c>
      <c r="I43" s="20">
        <v>43345884664</v>
      </c>
    </row>
    <row r="44" spans="2:9" ht="32.25" customHeight="1" x14ac:dyDescent="0.25">
      <c r="B44" s="49"/>
      <c r="C44" s="49"/>
      <c r="D44" s="95" t="s">
        <v>39</v>
      </c>
      <c r="E44" s="95"/>
      <c r="F44" s="19">
        <f>H44+I44</f>
        <v>2228024570</v>
      </c>
      <c r="G44" s="21"/>
      <c r="H44" s="20">
        <v>953108080</v>
      </c>
      <c r="I44" s="20">
        <v>1274916490</v>
      </c>
    </row>
    <row r="45" spans="2:9" ht="15.75" customHeight="1" x14ac:dyDescent="0.25">
      <c r="B45" s="49"/>
      <c r="C45" s="49"/>
      <c r="D45" s="95" t="s">
        <v>125</v>
      </c>
      <c r="E45" s="95"/>
      <c r="F45" s="21"/>
      <c r="G45" s="19">
        <f>H45+I45</f>
        <v>66635052996</v>
      </c>
      <c r="H45" s="20">
        <f>H43-H44</f>
        <v>24564084822</v>
      </c>
      <c r="I45" s="20">
        <f>I43-I44</f>
        <v>42070968174</v>
      </c>
    </row>
    <row r="46" spans="2:9" x14ac:dyDescent="0.25">
      <c r="B46" s="49"/>
      <c r="C46" s="49"/>
      <c r="D46" s="95" t="s">
        <v>40</v>
      </c>
      <c r="E46" s="95"/>
      <c r="F46" s="21"/>
      <c r="G46" s="21"/>
      <c r="H46" s="20"/>
      <c r="I46" s="20"/>
    </row>
    <row r="47" spans="2:9" ht="26.25" customHeight="1" x14ac:dyDescent="0.25">
      <c r="B47" s="49"/>
      <c r="C47" s="49"/>
      <c r="D47" s="95" t="s">
        <v>41</v>
      </c>
      <c r="E47" s="95"/>
      <c r="F47" s="21"/>
      <c r="G47" s="21"/>
      <c r="H47" s="20"/>
      <c r="I47" s="20"/>
    </row>
    <row r="48" spans="2:9" ht="15.75" customHeight="1" x14ac:dyDescent="0.25">
      <c r="B48" s="49"/>
      <c r="C48" s="49"/>
      <c r="D48" s="95" t="s">
        <v>42</v>
      </c>
      <c r="E48" s="95"/>
      <c r="F48" s="21"/>
      <c r="G48" s="19">
        <f t="shared" ref="G48" si="1">H48+I48</f>
        <v>0</v>
      </c>
      <c r="H48" s="20">
        <v>0</v>
      </c>
      <c r="I48" s="20">
        <v>0</v>
      </c>
    </row>
    <row r="49" spans="2:9" ht="15.75" customHeight="1" x14ac:dyDescent="0.25">
      <c r="B49" s="49"/>
      <c r="C49" s="49"/>
      <c r="D49" s="95" t="s">
        <v>43</v>
      </c>
      <c r="E49" s="95"/>
      <c r="F49" s="21"/>
      <c r="G49" s="19">
        <f>H49+I49</f>
        <v>143433346</v>
      </c>
      <c r="H49" s="20">
        <v>0</v>
      </c>
      <c r="I49" s="20">
        <v>143433346</v>
      </c>
    </row>
    <row r="50" spans="2:9" x14ac:dyDescent="0.25">
      <c r="B50" s="49"/>
      <c r="C50" s="49"/>
      <c r="D50" s="95" t="s">
        <v>44</v>
      </c>
      <c r="E50" s="95"/>
      <c r="F50" s="21"/>
      <c r="G50" s="19">
        <f>H50+I50</f>
        <v>3709905847</v>
      </c>
      <c r="H50" s="20">
        <v>3709905847</v>
      </c>
      <c r="I50" s="20">
        <v>0</v>
      </c>
    </row>
    <row r="51" spans="2:9" ht="15.75" customHeight="1" x14ac:dyDescent="0.25">
      <c r="B51" s="49"/>
      <c r="C51" s="49"/>
      <c r="D51" s="95" t="s">
        <v>45</v>
      </c>
      <c r="E51" s="95"/>
      <c r="F51" s="21"/>
      <c r="G51" s="19">
        <f>H51+I51</f>
        <v>5126073147</v>
      </c>
      <c r="H51" s="20">
        <v>2027717464</v>
      </c>
      <c r="I51" s="20">
        <v>3098355683</v>
      </c>
    </row>
    <row r="52" spans="2:9" ht="15.75" customHeight="1" x14ac:dyDescent="0.25">
      <c r="B52" s="49"/>
      <c r="C52" s="49"/>
      <c r="D52" s="95" t="s">
        <v>46</v>
      </c>
      <c r="E52" s="95"/>
      <c r="F52" s="21"/>
      <c r="G52" s="21"/>
      <c r="H52" s="20"/>
      <c r="I52" s="20"/>
    </row>
    <row r="53" spans="2:9" ht="15.75" customHeight="1" x14ac:dyDescent="0.25">
      <c r="B53" s="49"/>
      <c r="C53" s="49"/>
      <c r="D53" s="95" t="s">
        <v>47</v>
      </c>
      <c r="E53" s="95"/>
      <c r="F53" s="21"/>
      <c r="G53" s="21"/>
      <c r="H53" s="20"/>
      <c r="I53" s="20"/>
    </row>
    <row r="54" spans="2:9" ht="15.75" customHeight="1" x14ac:dyDescent="0.25">
      <c r="B54" s="49"/>
      <c r="C54" s="49"/>
      <c r="D54" s="95" t="s">
        <v>127</v>
      </c>
      <c r="E54" s="95"/>
      <c r="F54" s="19">
        <f>H54+I54</f>
        <v>579827573</v>
      </c>
      <c r="G54" s="21"/>
      <c r="H54" s="20">
        <v>579827573</v>
      </c>
      <c r="I54" s="20">
        <v>0</v>
      </c>
    </row>
    <row r="55" spans="2:9" ht="15.75" customHeight="1" x14ac:dyDescent="0.25">
      <c r="B55" s="49"/>
      <c r="C55" s="49"/>
      <c r="D55" s="95" t="s">
        <v>126</v>
      </c>
      <c r="E55" s="95"/>
      <c r="F55" s="19">
        <f>H55+I55</f>
        <v>5787189</v>
      </c>
      <c r="G55" s="21"/>
      <c r="H55" s="20">
        <v>5787189</v>
      </c>
      <c r="I55" s="20">
        <v>0</v>
      </c>
    </row>
    <row r="56" spans="2:9" x14ac:dyDescent="0.25">
      <c r="B56" s="49"/>
      <c r="C56" s="49"/>
      <c r="D56" s="97" t="s">
        <v>128</v>
      </c>
      <c r="E56" s="97"/>
      <c r="F56" s="19">
        <f>H56+I56</f>
        <v>193532646</v>
      </c>
      <c r="G56" s="21"/>
      <c r="H56" s="20">
        <v>193532646</v>
      </c>
      <c r="I56" s="20">
        <v>0</v>
      </c>
    </row>
    <row r="57" spans="2:9" ht="15.75" customHeight="1" x14ac:dyDescent="0.25">
      <c r="B57" s="49"/>
      <c r="C57" s="49"/>
      <c r="D57" s="97" t="s">
        <v>48</v>
      </c>
      <c r="E57" s="97"/>
      <c r="F57" s="21"/>
      <c r="G57" s="19">
        <f>H57+I57</f>
        <v>392082116</v>
      </c>
      <c r="H57" s="20">
        <f>H54+H55-H56</f>
        <v>392082116</v>
      </c>
      <c r="I57" s="20">
        <f>I54+I55-I56</f>
        <v>0</v>
      </c>
    </row>
    <row r="58" spans="2:9" x14ac:dyDescent="0.25">
      <c r="B58" s="49"/>
      <c r="C58" s="49"/>
      <c r="D58" s="95" t="s">
        <v>49</v>
      </c>
      <c r="E58" s="95"/>
      <c r="F58" s="21"/>
      <c r="G58" s="19">
        <f>H58+I58</f>
        <v>1295192695</v>
      </c>
      <c r="H58" s="20">
        <v>1184352574</v>
      </c>
      <c r="I58" s="20">
        <v>110840121</v>
      </c>
    </row>
    <row r="59" spans="2:9" x14ac:dyDescent="0.25">
      <c r="B59" s="49"/>
      <c r="C59" s="49"/>
      <c r="D59" s="94" t="s">
        <v>50</v>
      </c>
      <c r="E59" s="94"/>
      <c r="F59" s="21"/>
      <c r="G59" s="22">
        <f>H59+I59</f>
        <v>97223485662</v>
      </c>
      <c r="H59" s="23">
        <v>42261187717</v>
      </c>
      <c r="I59" s="23">
        <v>54962297945</v>
      </c>
    </row>
    <row r="60" spans="2:9" ht="15.75" customHeight="1" x14ac:dyDescent="0.25">
      <c r="B60" s="49"/>
      <c r="C60" s="49"/>
      <c r="D60" s="94" t="s">
        <v>51</v>
      </c>
      <c r="E60" s="94"/>
      <c r="F60" s="24"/>
      <c r="G60" s="24"/>
      <c r="H60" s="20"/>
      <c r="I60" s="20"/>
    </row>
    <row r="61" spans="2:9" x14ac:dyDescent="0.25">
      <c r="B61" s="49"/>
      <c r="C61" s="49"/>
      <c r="D61" s="94" t="s">
        <v>52</v>
      </c>
      <c r="E61" s="94"/>
      <c r="F61" s="24"/>
      <c r="G61" s="24"/>
      <c r="H61" s="20"/>
      <c r="I61" s="20"/>
    </row>
    <row r="62" spans="2:9" ht="15.75" customHeight="1" x14ac:dyDescent="0.25">
      <c r="B62" s="49"/>
      <c r="C62" s="49"/>
      <c r="D62" s="95" t="s">
        <v>53</v>
      </c>
      <c r="E62" s="95"/>
      <c r="F62" s="21"/>
      <c r="G62" s="19">
        <f>H62+I62</f>
        <v>9061167496</v>
      </c>
      <c r="H62" s="20">
        <v>5284355240</v>
      </c>
      <c r="I62" s="20">
        <v>3776812256</v>
      </c>
    </row>
    <row r="63" spans="2:9" x14ac:dyDescent="0.25">
      <c r="B63" s="49"/>
      <c r="C63" s="49"/>
      <c r="D63" s="95" t="s">
        <v>54</v>
      </c>
      <c r="E63" s="95"/>
      <c r="F63" s="21"/>
      <c r="G63" s="19">
        <f t="shared" ref="G63:G67" si="2">H63+I63</f>
        <v>4955732882</v>
      </c>
      <c r="H63" s="20">
        <v>4548928645</v>
      </c>
      <c r="I63" s="20">
        <v>406804237</v>
      </c>
    </row>
    <row r="64" spans="2:9" x14ac:dyDescent="0.25">
      <c r="B64" s="49"/>
      <c r="C64" s="49"/>
      <c r="D64" s="95" t="s">
        <v>55</v>
      </c>
      <c r="E64" s="95"/>
      <c r="F64" s="21"/>
      <c r="G64" s="19">
        <f>H64+I64</f>
        <v>13155534107</v>
      </c>
      <c r="H64" s="20">
        <f>15865872366-H63</f>
        <v>11316943721</v>
      </c>
      <c r="I64" s="20">
        <f>2245394623-I63</f>
        <v>1838590386</v>
      </c>
    </row>
    <row r="65" spans="2:9" x14ac:dyDescent="0.25">
      <c r="B65" s="49"/>
      <c r="C65" s="49"/>
      <c r="D65" s="95" t="s">
        <v>129</v>
      </c>
      <c r="E65" s="95"/>
      <c r="F65" s="21"/>
      <c r="G65" s="19">
        <f>H65+I65</f>
        <v>15636589</v>
      </c>
      <c r="H65" s="20">
        <v>15636589</v>
      </c>
      <c r="I65" s="20">
        <v>0</v>
      </c>
    </row>
    <row r="66" spans="2:9" ht="15.75" customHeight="1" x14ac:dyDescent="0.25">
      <c r="B66" s="49"/>
      <c r="C66" s="49"/>
      <c r="D66" s="95" t="s">
        <v>130</v>
      </c>
      <c r="E66" s="95"/>
      <c r="F66" s="21"/>
      <c r="G66" s="19">
        <f>H66+I66</f>
        <v>5809791426</v>
      </c>
      <c r="H66" s="20">
        <v>1372777436</v>
      </c>
      <c r="I66" s="20">
        <v>4437013990</v>
      </c>
    </row>
    <row r="67" spans="2:9" ht="15.75" customHeight="1" x14ac:dyDescent="0.25">
      <c r="B67" s="49"/>
      <c r="C67" s="49"/>
      <c r="D67" s="95" t="s">
        <v>135</v>
      </c>
      <c r="E67" s="95"/>
      <c r="F67" s="21"/>
      <c r="G67" s="19">
        <f t="shared" si="2"/>
        <v>0</v>
      </c>
      <c r="H67" s="20">
        <v>0</v>
      </c>
      <c r="I67" s="20">
        <v>0</v>
      </c>
    </row>
    <row r="68" spans="2:9" ht="15.75" customHeight="1" x14ac:dyDescent="0.25">
      <c r="B68" s="49"/>
      <c r="C68" s="49"/>
      <c r="D68" s="95" t="s">
        <v>56</v>
      </c>
      <c r="E68" s="95"/>
      <c r="F68" s="21"/>
      <c r="G68" s="19">
        <f>H68+I68</f>
        <v>39633229030</v>
      </c>
      <c r="H68" s="20">
        <v>2697088703</v>
      </c>
      <c r="I68" s="20">
        <v>36936140327</v>
      </c>
    </row>
    <row r="69" spans="2:9" ht="15.75" customHeight="1" x14ac:dyDescent="0.25">
      <c r="B69" s="49"/>
      <c r="C69" s="49"/>
      <c r="D69" s="95" t="s">
        <v>57</v>
      </c>
      <c r="E69" s="95"/>
      <c r="F69" s="21"/>
      <c r="G69" s="19">
        <f>H69+I69</f>
        <v>2421299404</v>
      </c>
      <c r="H69" s="20">
        <v>1447169608</v>
      </c>
      <c r="I69" s="20">
        <v>974129796</v>
      </c>
    </row>
    <row r="70" spans="2:9" ht="15.75" customHeight="1" x14ac:dyDescent="0.25">
      <c r="B70" s="49"/>
      <c r="C70" s="49"/>
      <c r="D70" s="95" t="s">
        <v>58</v>
      </c>
      <c r="E70" s="95"/>
      <c r="F70" s="21"/>
      <c r="G70" s="19">
        <f>H70+I70</f>
        <v>1276928804</v>
      </c>
      <c r="H70" s="20">
        <v>438052772</v>
      </c>
      <c r="I70" s="20">
        <v>838876032</v>
      </c>
    </row>
    <row r="71" spans="2:9" x14ac:dyDescent="0.25">
      <c r="B71" s="49"/>
      <c r="C71" s="49"/>
      <c r="D71" s="95" t="s">
        <v>59</v>
      </c>
      <c r="E71" s="95"/>
      <c r="F71" s="21"/>
      <c r="G71" s="19">
        <f>H71+I71</f>
        <v>857460281</v>
      </c>
      <c r="H71" s="20">
        <v>426049580</v>
      </c>
      <c r="I71" s="20">
        <v>431410701</v>
      </c>
    </row>
    <row r="72" spans="2:9" x14ac:dyDescent="0.25">
      <c r="B72" s="49"/>
      <c r="C72" s="49"/>
      <c r="D72" s="94" t="s">
        <v>60</v>
      </c>
      <c r="E72" s="94"/>
      <c r="F72" s="21"/>
      <c r="G72" s="22">
        <f>H72+I72</f>
        <v>86418212632</v>
      </c>
      <c r="H72" s="23">
        <v>30499901494</v>
      </c>
      <c r="I72" s="23">
        <v>55918311138</v>
      </c>
    </row>
    <row r="73" spans="2:9" x14ac:dyDescent="0.25">
      <c r="B73" s="49"/>
      <c r="C73" s="49"/>
      <c r="D73" s="94" t="s">
        <v>61</v>
      </c>
      <c r="E73" s="94"/>
      <c r="F73" s="21"/>
      <c r="G73" s="21"/>
      <c r="H73" s="20"/>
      <c r="I73" s="20"/>
    </row>
    <row r="74" spans="2:9" x14ac:dyDescent="0.25">
      <c r="B74" s="49"/>
      <c r="C74" s="49"/>
      <c r="D74" s="95" t="s">
        <v>62</v>
      </c>
      <c r="E74" s="95"/>
      <c r="F74" s="21"/>
      <c r="G74" s="21"/>
      <c r="H74" s="20"/>
      <c r="I74" s="20"/>
    </row>
    <row r="75" spans="2:9" x14ac:dyDescent="0.25">
      <c r="B75" s="49"/>
      <c r="C75" s="49"/>
      <c r="D75" s="95" t="s">
        <v>63</v>
      </c>
      <c r="E75" s="95"/>
      <c r="F75" s="21"/>
      <c r="G75" s="19">
        <f t="shared" ref="G75:G81" si="3">H75+I75</f>
        <v>4621911928</v>
      </c>
      <c r="H75" s="20">
        <v>4621911928</v>
      </c>
      <c r="I75" s="20">
        <v>0</v>
      </c>
    </row>
    <row r="76" spans="2:9" x14ac:dyDescent="0.25">
      <c r="B76" s="49"/>
      <c r="C76" s="49"/>
      <c r="D76" s="95" t="s">
        <v>64</v>
      </c>
      <c r="E76" s="95"/>
      <c r="F76" s="21"/>
      <c r="G76" s="19">
        <f t="shared" si="3"/>
        <v>7030000</v>
      </c>
      <c r="H76" s="20">
        <v>7030000</v>
      </c>
      <c r="I76" s="20">
        <v>0</v>
      </c>
    </row>
    <row r="77" spans="2:9" x14ac:dyDescent="0.25">
      <c r="B77" s="49"/>
      <c r="C77" s="49"/>
      <c r="D77" s="95" t="s">
        <v>65</v>
      </c>
      <c r="E77" s="95"/>
      <c r="F77" s="21"/>
      <c r="G77" s="19">
        <f t="shared" si="3"/>
        <v>696121</v>
      </c>
      <c r="H77" s="20">
        <v>696121</v>
      </c>
      <c r="I77" s="20">
        <v>0</v>
      </c>
    </row>
    <row r="78" spans="2:9" x14ac:dyDescent="0.25">
      <c r="B78" s="49"/>
      <c r="C78" s="49"/>
      <c r="D78" s="95" t="s">
        <v>66</v>
      </c>
      <c r="E78" s="95"/>
      <c r="F78" s="21"/>
      <c r="G78" s="21"/>
      <c r="H78" s="20"/>
      <c r="I78" s="20"/>
    </row>
    <row r="79" spans="2:9" x14ac:dyDescent="0.25">
      <c r="B79" s="49"/>
      <c r="C79" s="49"/>
      <c r="D79" s="95" t="s">
        <v>67</v>
      </c>
      <c r="E79" s="95"/>
      <c r="F79" s="21"/>
      <c r="G79" s="19">
        <f>H79+I79</f>
        <v>1778603852</v>
      </c>
      <c r="H79" s="20">
        <v>1778603852</v>
      </c>
      <c r="I79" s="20">
        <v>0</v>
      </c>
    </row>
    <row r="80" spans="2:9" ht="15.75" customHeight="1" x14ac:dyDescent="0.25">
      <c r="B80" s="49"/>
      <c r="C80" s="49"/>
      <c r="D80" s="95" t="s">
        <v>68</v>
      </c>
      <c r="E80" s="95"/>
      <c r="F80" s="21"/>
      <c r="G80" s="19">
        <f t="shared" si="3"/>
        <v>0</v>
      </c>
      <c r="H80" s="20">
        <v>0</v>
      </c>
      <c r="I80" s="20">
        <v>0</v>
      </c>
    </row>
    <row r="81" spans="2:9" x14ac:dyDescent="0.25">
      <c r="B81" s="49"/>
      <c r="C81" s="49"/>
      <c r="D81" s="95" t="s">
        <v>69</v>
      </c>
      <c r="E81" s="95"/>
      <c r="F81" s="21"/>
      <c r="G81" s="19">
        <f t="shared" si="3"/>
        <v>0</v>
      </c>
      <c r="H81" s="20">
        <v>0</v>
      </c>
      <c r="I81" s="20">
        <v>0</v>
      </c>
    </row>
    <row r="82" spans="2:9" x14ac:dyDescent="0.25">
      <c r="B82" s="49"/>
      <c r="C82" s="49"/>
      <c r="D82" s="95" t="s">
        <v>70</v>
      </c>
      <c r="E82" s="95"/>
      <c r="F82" s="21"/>
      <c r="G82" s="19">
        <f>H82+I82</f>
        <v>10791041</v>
      </c>
      <c r="H82" s="20">
        <v>10791041</v>
      </c>
      <c r="I82" s="20">
        <v>0</v>
      </c>
    </row>
    <row r="83" spans="2:9" x14ac:dyDescent="0.25">
      <c r="B83" s="49"/>
      <c r="C83" s="49"/>
      <c r="D83" s="95" t="s">
        <v>71</v>
      </c>
      <c r="E83" s="95"/>
      <c r="F83" s="21"/>
      <c r="G83" s="19">
        <f>H83+I83</f>
        <v>4386240088</v>
      </c>
      <c r="H83" s="20">
        <v>4386240088</v>
      </c>
      <c r="I83" s="20">
        <v>0</v>
      </c>
    </row>
    <row r="84" spans="2:9" x14ac:dyDescent="0.25">
      <c r="B84" s="49"/>
      <c r="C84" s="49"/>
      <c r="D84" s="94" t="s">
        <v>72</v>
      </c>
      <c r="E84" s="94"/>
      <c r="F84" s="25"/>
      <c r="G84" s="22">
        <f>H84+I84</f>
        <v>10805273030</v>
      </c>
      <c r="H84" s="23">
        <v>10805273030</v>
      </c>
      <c r="I84" s="23">
        <v>0</v>
      </c>
    </row>
    <row r="85" spans="2:9" ht="15.75" customHeight="1" x14ac:dyDescent="0.25">
      <c r="B85" s="49"/>
      <c r="C85" s="49"/>
      <c r="D85" s="94" t="s">
        <v>73</v>
      </c>
      <c r="E85" s="94"/>
      <c r="F85" s="25"/>
      <c r="G85" s="22">
        <f>H85+I85</f>
        <v>97223485662</v>
      </c>
      <c r="H85" s="23">
        <f>H72+H84</f>
        <v>41305174524</v>
      </c>
      <c r="I85" s="23">
        <f>I72+I84</f>
        <v>55918311138</v>
      </c>
    </row>
    <row r="86" spans="2:9" ht="15.75" customHeight="1" x14ac:dyDescent="0.25">
      <c r="B86" s="35">
        <v>6</v>
      </c>
      <c r="C86" s="35"/>
      <c r="D86" s="96" t="s">
        <v>163</v>
      </c>
      <c r="E86" s="96"/>
      <c r="F86" s="96"/>
      <c r="G86" s="96"/>
      <c r="H86" s="20"/>
      <c r="I86" s="20"/>
    </row>
    <row r="87" spans="2:9" x14ac:dyDescent="0.25">
      <c r="B87" s="35"/>
      <c r="C87" s="35"/>
      <c r="D87" s="39" t="s">
        <v>29</v>
      </c>
      <c r="E87" s="39"/>
      <c r="F87" s="39"/>
      <c r="G87" s="15" t="s">
        <v>30</v>
      </c>
      <c r="H87" s="20"/>
      <c r="I87" s="20"/>
    </row>
    <row r="88" spans="2:9" s="10" customFormat="1" ht="33" customHeight="1" x14ac:dyDescent="0.25">
      <c r="B88" s="35"/>
      <c r="C88" s="35"/>
      <c r="D88" s="94" t="s">
        <v>74</v>
      </c>
      <c r="E88" s="94"/>
      <c r="F88" s="94"/>
      <c r="G88" s="14" t="s">
        <v>136</v>
      </c>
      <c r="H88" s="16" t="s">
        <v>137</v>
      </c>
      <c r="I88" s="17" t="s">
        <v>138</v>
      </c>
    </row>
    <row r="89" spans="2:9" ht="18" customHeight="1" x14ac:dyDescent="0.25">
      <c r="B89" s="35"/>
      <c r="C89" s="35"/>
      <c r="D89" s="95" t="s">
        <v>75</v>
      </c>
      <c r="E89" s="95"/>
      <c r="F89" s="95"/>
      <c r="G89" s="19">
        <f>H89+I89</f>
        <v>4488356</v>
      </c>
      <c r="H89" s="20">
        <v>4488356</v>
      </c>
      <c r="I89" s="20">
        <v>0</v>
      </c>
    </row>
    <row r="90" spans="2:9" ht="18" customHeight="1" x14ac:dyDescent="0.25">
      <c r="B90" s="35"/>
      <c r="C90" s="35"/>
      <c r="D90" s="95" t="s">
        <v>76</v>
      </c>
      <c r="E90" s="95"/>
      <c r="F90" s="95"/>
      <c r="G90" s="19">
        <f>H90+I90</f>
        <v>226834803</v>
      </c>
      <c r="H90" s="20">
        <v>19572871</v>
      </c>
      <c r="I90" s="20">
        <v>207261932</v>
      </c>
    </row>
    <row r="91" spans="2:9" ht="18" customHeight="1" x14ac:dyDescent="0.25">
      <c r="B91" s="35"/>
      <c r="C91" s="35"/>
      <c r="D91" s="95" t="s">
        <v>77</v>
      </c>
      <c r="E91" s="95"/>
      <c r="F91" s="95"/>
      <c r="G91" s="19">
        <f>H91+I91</f>
        <v>0</v>
      </c>
      <c r="H91" s="20">
        <v>0</v>
      </c>
      <c r="I91" s="20">
        <v>0</v>
      </c>
    </row>
    <row r="92" spans="2:9" ht="27" customHeight="1" x14ac:dyDescent="0.25">
      <c r="B92" s="35"/>
      <c r="C92" s="35"/>
      <c r="D92" s="95" t="s">
        <v>117</v>
      </c>
      <c r="E92" s="95"/>
      <c r="F92" s="95"/>
      <c r="G92" s="19">
        <f>H92+I92</f>
        <v>1196088</v>
      </c>
      <c r="H92" s="20">
        <v>1196088</v>
      </c>
      <c r="I92" s="20">
        <v>0</v>
      </c>
    </row>
    <row r="93" spans="2:9" ht="18" customHeight="1" x14ac:dyDescent="0.25">
      <c r="B93" s="35"/>
      <c r="C93" s="35"/>
      <c r="D93" s="95" t="s">
        <v>78</v>
      </c>
      <c r="E93" s="95"/>
      <c r="F93" s="95"/>
      <c r="G93" s="19">
        <f>H93+I93</f>
        <v>453291753</v>
      </c>
      <c r="H93" s="20">
        <v>409375152</v>
      </c>
      <c r="I93" s="20">
        <v>43916601</v>
      </c>
    </row>
    <row r="94" spans="2:9" ht="18" customHeight="1" x14ac:dyDescent="0.25">
      <c r="B94" s="35"/>
      <c r="C94" s="35"/>
      <c r="D94" s="95" t="s">
        <v>79</v>
      </c>
      <c r="E94" s="95"/>
      <c r="F94" s="95"/>
      <c r="G94" s="19">
        <f t="shared" ref="G94:G149" si="4">H94+I94</f>
        <v>0</v>
      </c>
      <c r="H94" s="20">
        <v>0</v>
      </c>
      <c r="I94" s="20">
        <v>0</v>
      </c>
    </row>
    <row r="95" spans="2:9" ht="18" customHeight="1" x14ac:dyDescent="0.25">
      <c r="B95" s="35"/>
      <c r="C95" s="35"/>
      <c r="D95" s="95" t="s">
        <v>145</v>
      </c>
      <c r="E95" s="95"/>
      <c r="F95" s="95"/>
      <c r="G95" s="19">
        <f t="shared" si="4"/>
        <v>0</v>
      </c>
      <c r="H95" s="20">
        <v>0</v>
      </c>
      <c r="I95" s="20">
        <v>0</v>
      </c>
    </row>
    <row r="96" spans="2:9" ht="18" customHeight="1" x14ac:dyDescent="0.25">
      <c r="B96" s="35"/>
      <c r="C96" s="35"/>
      <c r="D96" s="95" t="s">
        <v>80</v>
      </c>
      <c r="E96" s="95"/>
      <c r="F96" s="95"/>
      <c r="G96" s="19">
        <f>H96+I96</f>
        <v>4505249296</v>
      </c>
      <c r="H96" s="20">
        <v>2675105252</v>
      </c>
      <c r="I96" s="20">
        <v>1830144044</v>
      </c>
    </row>
    <row r="97" spans="2:9" ht="18" customHeight="1" x14ac:dyDescent="0.25">
      <c r="B97" s="35"/>
      <c r="C97" s="35"/>
      <c r="D97" s="95" t="s">
        <v>81</v>
      </c>
      <c r="E97" s="95"/>
      <c r="F97" s="95"/>
      <c r="G97" s="19">
        <f>H97+I97</f>
        <v>9439454</v>
      </c>
      <c r="H97" s="20">
        <v>9439454</v>
      </c>
      <c r="I97" s="20">
        <v>0</v>
      </c>
    </row>
    <row r="98" spans="2:9" ht="18" customHeight="1" x14ac:dyDescent="0.25">
      <c r="B98" s="35"/>
      <c r="C98" s="35"/>
      <c r="D98" s="95" t="s">
        <v>82</v>
      </c>
      <c r="E98" s="95"/>
      <c r="F98" s="95"/>
      <c r="G98" s="19">
        <f>H98+I98</f>
        <v>14516615</v>
      </c>
      <c r="H98" s="20">
        <v>14516615</v>
      </c>
      <c r="I98" s="20">
        <v>0</v>
      </c>
    </row>
    <row r="99" spans="2:9" x14ac:dyDescent="0.25">
      <c r="B99" s="35"/>
      <c r="C99" s="35"/>
      <c r="D99" s="94" t="s">
        <v>83</v>
      </c>
      <c r="E99" s="94"/>
      <c r="F99" s="94"/>
      <c r="G99" s="22">
        <f>H99+I99</f>
        <v>5215016365</v>
      </c>
      <c r="H99" s="23">
        <f>SUM(H89:H98)</f>
        <v>3133693788</v>
      </c>
      <c r="I99" s="23">
        <f>SUM(I89:I98)</f>
        <v>2081322577</v>
      </c>
    </row>
    <row r="100" spans="2:9" s="10" customFormat="1" x14ac:dyDescent="0.25">
      <c r="B100" s="35"/>
      <c r="C100" s="35"/>
      <c r="D100" s="94" t="s">
        <v>84</v>
      </c>
      <c r="E100" s="94"/>
      <c r="F100" s="94"/>
      <c r="G100" s="26"/>
      <c r="H100" s="20"/>
      <c r="I100" s="20"/>
    </row>
    <row r="101" spans="2:9" ht="15.75" customHeight="1" x14ac:dyDescent="0.25">
      <c r="B101" s="35"/>
      <c r="C101" s="35"/>
      <c r="D101" s="95" t="s">
        <v>85</v>
      </c>
      <c r="E101" s="95"/>
      <c r="F101" s="95"/>
      <c r="G101" s="19">
        <f>H101+I101</f>
        <v>67218330</v>
      </c>
      <c r="H101" s="20">
        <v>55561361</v>
      </c>
      <c r="I101" s="20">
        <v>11656969</v>
      </c>
    </row>
    <row r="102" spans="2:9" ht="15.75" customHeight="1" x14ac:dyDescent="0.25">
      <c r="B102" s="35"/>
      <c r="C102" s="35"/>
      <c r="D102" s="95" t="s">
        <v>146</v>
      </c>
      <c r="E102" s="95"/>
      <c r="F102" s="95"/>
      <c r="G102" s="19">
        <f>H102+I102</f>
        <v>1319669113</v>
      </c>
      <c r="H102" s="20">
        <v>1259495903</v>
      </c>
      <c r="I102" s="20">
        <v>60173210</v>
      </c>
    </row>
    <row r="103" spans="2:9" ht="15.75" customHeight="1" x14ac:dyDescent="0.25">
      <c r="B103" s="35"/>
      <c r="C103" s="35"/>
      <c r="D103" s="95" t="s">
        <v>147</v>
      </c>
      <c r="E103" s="95"/>
      <c r="F103" s="95"/>
      <c r="G103" s="19">
        <f t="shared" si="4"/>
        <v>0</v>
      </c>
      <c r="H103" s="20">
        <v>0</v>
      </c>
      <c r="I103" s="20">
        <v>0</v>
      </c>
    </row>
    <row r="104" spans="2:9" ht="15.75" customHeight="1" x14ac:dyDescent="0.25">
      <c r="B104" s="35"/>
      <c r="C104" s="35"/>
      <c r="D104" s="95" t="s">
        <v>148</v>
      </c>
      <c r="E104" s="95"/>
      <c r="F104" s="95"/>
      <c r="G104" s="19">
        <f t="shared" si="4"/>
        <v>217776509</v>
      </c>
      <c r="H104" s="20">
        <v>149272676</v>
      </c>
      <c r="I104" s="20">
        <v>68503833</v>
      </c>
    </row>
    <row r="105" spans="2:9" ht="15.75" customHeight="1" x14ac:dyDescent="0.25">
      <c r="B105" s="35"/>
      <c r="C105" s="35"/>
      <c r="D105" s="94" t="s">
        <v>149</v>
      </c>
      <c r="E105" s="94"/>
      <c r="F105" s="94"/>
      <c r="G105" s="22">
        <f t="shared" si="4"/>
        <v>1604663952</v>
      </c>
      <c r="H105" s="23">
        <f>SUM(H101:H104)</f>
        <v>1464329940</v>
      </c>
      <c r="I105" s="23">
        <f>SUM(I101:I104)</f>
        <v>140334012</v>
      </c>
    </row>
    <row r="106" spans="2:9" ht="15.75" customHeight="1" x14ac:dyDescent="0.25">
      <c r="B106" s="35"/>
      <c r="C106" s="35"/>
      <c r="D106" s="95" t="s">
        <v>150</v>
      </c>
      <c r="E106" s="95"/>
      <c r="F106" s="95"/>
      <c r="G106" s="19">
        <f t="shared" si="4"/>
        <v>1222787018</v>
      </c>
      <c r="H106" s="20">
        <v>221543314</v>
      </c>
      <c r="I106" s="20">
        <v>1001243704</v>
      </c>
    </row>
    <row r="107" spans="2:9" x14ac:dyDescent="0.25">
      <c r="B107" s="35"/>
      <c r="C107" s="35"/>
      <c r="D107" s="95" t="s">
        <v>151</v>
      </c>
      <c r="E107" s="95"/>
      <c r="F107" s="95"/>
      <c r="G107" s="19">
        <f t="shared" si="4"/>
        <v>47717785</v>
      </c>
      <c r="H107" s="20">
        <v>47717785</v>
      </c>
      <c r="I107" s="20">
        <v>0</v>
      </c>
    </row>
    <row r="108" spans="2:9" x14ac:dyDescent="0.25">
      <c r="B108" s="35"/>
      <c r="C108" s="35"/>
      <c r="D108" s="95" t="s">
        <v>152</v>
      </c>
      <c r="E108" s="95"/>
      <c r="F108" s="95"/>
      <c r="G108" s="19">
        <f t="shared" si="4"/>
        <v>674699444</v>
      </c>
      <c r="H108" s="20">
        <v>329947229</v>
      </c>
      <c r="I108" s="20">
        <v>344752215</v>
      </c>
    </row>
    <row r="109" spans="2:9" ht="15.75" customHeight="1" x14ac:dyDescent="0.25">
      <c r="B109" s="35"/>
      <c r="C109" s="35"/>
      <c r="D109" s="94" t="s">
        <v>153</v>
      </c>
      <c r="E109" s="94"/>
      <c r="F109" s="94"/>
      <c r="G109" s="22">
        <f t="shared" si="4"/>
        <v>1945204247</v>
      </c>
      <c r="H109" s="23">
        <f>SUM(H106:H108)</f>
        <v>599208328</v>
      </c>
      <c r="I109" s="23">
        <f>SUM(I106:I108)</f>
        <v>1345995919</v>
      </c>
    </row>
    <row r="110" spans="2:9" x14ac:dyDescent="0.25">
      <c r="B110" s="35"/>
      <c r="C110" s="35"/>
      <c r="D110" s="94" t="s">
        <v>154</v>
      </c>
      <c r="E110" s="94"/>
      <c r="F110" s="94"/>
      <c r="G110" s="22">
        <f t="shared" si="4"/>
        <v>3549868199</v>
      </c>
      <c r="H110" s="23">
        <f>H105+H109</f>
        <v>2063538268</v>
      </c>
      <c r="I110" s="23">
        <f>I105+I109</f>
        <v>1486329931</v>
      </c>
    </row>
    <row r="111" spans="2:9" s="10" customFormat="1" ht="26.25" customHeight="1" x14ac:dyDescent="0.25">
      <c r="B111" s="35"/>
      <c r="C111" s="35"/>
      <c r="D111" s="94" t="s">
        <v>131</v>
      </c>
      <c r="E111" s="94"/>
      <c r="F111" s="94"/>
      <c r="G111" s="22">
        <f t="shared" si="4"/>
        <v>1665148166</v>
      </c>
      <c r="H111" s="23">
        <f>H99-H110</f>
        <v>1070155520</v>
      </c>
      <c r="I111" s="23">
        <f>I99-I110</f>
        <v>594992646</v>
      </c>
    </row>
    <row r="112" spans="2:9" ht="16.5" customHeight="1" x14ac:dyDescent="0.25">
      <c r="B112" s="35"/>
      <c r="C112" s="35"/>
      <c r="D112" s="97" t="s">
        <v>132</v>
      </c>
      <c r="E112" s="97"/>
      <c r="F112" s="97"/>
      <c r="G112" s="19">
        <f t="shared" si="4"/>
        <v>1674917927</v>
      </c>
      <c r="H112" s="20">
        <v>445862550</v>
      </c>
      <c r="I112" s="20">
        <v>1229055377</v>
      </c>
    </row>
    <row r="113" spans="2:9" ht="16.5" customHeight="1" x14ac:dyDescent="0.25">
      <c r="B113" s="35"/>
      <c r="C113" s="35"/>
      <c r="D113" s="97" t="s">
        <v>133</v>
      </c>
      <c r="E113" s="97"/>
      <c r="F113" s="97"/>
      <c r="G113" s="19">
        <f t="shared" si="4"/>
        <v>0</v>
      </c>
      <c r="H113" s="20">
        <v>0</v>
      </c>
      <c r="I113" s="20">
        <v>0</v>
      </c>
    </row>
    <row r="114" spans="2:9" ht="16.5" customHeight="1" x14ac:dyDescent="0.25">
      <c r="B114" s="35"/>
      <c r="C114" s="35"/>
      <c r="D114" s="98" t="s">
        <v>134</v>
      </c>
      <c r="E114" s="98"/>
      <c r="F114" s="98"/>
      <c r="G114" s="19">
        <f>H114+I114</f>
        <v>0</v>
      </c>
      <c r="H114" s="20">
        <v>0</v>
      </c>
      <c r="I114" s="20">
        <v>0</v>
      </c>
    </row>
    <row r="115" spans="2:9" x14ac:dyDescent="0.25">
      <c r="B115" s="35"/>
      <c r="C115" s="35"/>
      <c r="D115" s="97" t="s">
        <v>155</v>
      </c>
      <c r="E115" s="97"/>
      <c r="F115" s="97"/>
      <c r="G115" s="19">
        <f>H115+I115</f>
        <v>489047003</v>
      </c>
      <c r="H115" s="20">
        <v>246827163</v>
      </c>
      <c r="I115" s="20">
        <v>242219840</v>
      </c>
    </row>
    <row r="116" spans="2:9" s="27" customFormat="1" x14ac:dyDescent="0.25">
      <c r="B116" s="35"/>
      <c r="C116" s="35"/>
      <c r="D116" s="46" t="s">
        <v>156</v>
      </c>
      <c r="E116" s="47"/>
      <c r="F116" s="48"/>
      <c r="G116" s="23">
        <f>G111-G112-G113-G114-G115</f>
        <v>-498816764</v>
      </c>
      <c r="H116" s="23">
        <f>H111-H112-H113-H114-H115</f>
        <v>377465807</v>
      </c>
      <c r="I116" s="23">
        <f>I111-I112-I113-I114-I115</f>
        <v>-876282571</v>
      </c>
    </row>
    <row r="117" spans="2:9" s="10" customFormat="1" x14ac:dyDescent="0.25">
      <c r="B117" s="35"/>
      <c r="C117" s="35"/>
      <c r="D117" s="94" t="s">
        <v>86</v>
      </c>
      <c r="E117" s="94"/>
      <c r="F117" s="94"/>
      <c r="G117" s="19"/>
      <c r="H117" s="20"/>
      <c r="I117" s="20"/>
    </row>
    <row r="118" spans="2:9" ht="15.75" customHeight="1" x14ac:dyDescent="0.25">
      <c r="B118" s="35"/>
      <c r="C118" s="35"/>
      <c r="D118" s="95" t="s">
        <v>87</v>
      </c>
      <c r="E118" s="95"/>
      <c r="F118" s="95"/>
      <c r="G118" s="19">
        <f t="shared" si="4"/>
        <v>331808762</v>
      </c>
      <c r="H118" s="20">
        <v>254764453</v>
      </c>
      <c r="I118" s="20">
        <v>77044309</v>
      </c>
    </row>
    <row r="119" spans="2:9" x14ac:dyDescent="0.25">
      <c r="B119" s="35"/>
      <c r="C119" s="35"/>
      <c r="D119" s="95" t="s">
        <v>88</v>
      </c>
      <c r="E119" s="95"/>
      <c r="F119" s="95"/>
      <c r="G119" s="19">
        <f t="shared" si="4"/>
        <v>1467109173</v>
      </c>
      <c r="H119" s="20">
        <v>581695503</v>
      </c>
      <c r="I119" s="20">
        <v>885413670</v>
      </c>
    </row>
    <row r="120" spans="2:9" ht="15.75" customHeight="1" x14ac:dyDescent="0.25">
      <c r="B120" s="35"/>
      <c r="C120" s="35"/>
      <c r="D120" s="95" t="s">
        <v>89</v>
      </c>
      <c r="E120" s="95"/>
      <c r="F120" s="95"/>
      <c r="G120" s="19">
        <f t="shared" si="4"/>
        <v>3582</v>
      </c>
      <c r="H120" s="20">
        <v>3582</v>
      </c>
      <c r="I120" s="20">
        <v>0</v>
      </c>
    </row>
    <row r="121" spans="2:9" ht="15.75" customHeight="1" x14ac:dyDescent="0.25">
      <c r="B121" s="35"/>
      <c r="C121" s="35"/>
      <c r="D121" s="95" t="s">
        <v>90</v>
      </c>
      <c r="E121" s="95"/>
      <c r="F121" s="95"/>
      <c r="G121" s="19">
        <f t="shared" si="4"/>
        <v>26114514</v>
      </c>
      <c r="H121" s="20">
        <v>25866023</v>
      </c>
      <c r="I121" s="20">
        <v>248491</v>
      </c>
    </row>
    <row r="122" spans="2:9" ht="15.75" customHeight="1" x14ac:dyDescent="0.25">
      <c r="B122" s="35"/>
      <c r="C122" s="35"/>
      <c r="D122" s="95" t="s">
        <v>140</v>
      </c>
      <c r="E122" s="95"/>
      <c r="F122" s="95"/>
      <c r="G122" s="19">
        <f t="shared" si="4"/>
        <v>1443543061</v>
      </c>
      <c r="H122" s="20">
        <v>176345383</v>
      </c>
      <c r="I122" s="20">
        <v>1267197678</v>
      </c>
    </row>
    <row r="123" spans="2:9" ht="15.75" customHeight="1" x14ac:dyDescent="0.25">
      <c r="B123" s="35"/>
      <c r="C123" s="35"/>
      <c r="D123" s="95" t="s">
        <v>141</v>
      </c>
      <c r="E123" s="95"/>
      <c r="F123" s="95"/>
      <c r="G123" s="19">
        <f t="shared" si="4"/>
        <v>403454</v>
      </c>
      <c r="H123" s="20">
        <v>393168</v>
      </c>
      <c r="I123" s="20">
        <v>10286</v>
      </c>
    </row>
    <row r="124" spans="2:9" x14ac:dyDescent="0.25">
      <c r="B124" s="35"/>
      <c r="C124" s="35"/>
      <c r="D124" s="95" t="s">
        <v>142</v>
      </c>
      <c r="E124" s="95"/>
      <c r="F124" s="95"/>
      <c r="G124" s="19">
        <f t="shared" si="4"/>
        <v>181249051</v>
      </c>
      <c r="H124" s="20">
        <v>102574247</v>
      </c>
      <c r="I124" s="20">
        <v>78674804</v>
      </c>
    </row>
    <row r="125" spans="2:9" s="27" customFormat="1" x14ac:dyDescent="0.25">
      <c r="B125" s="35"/>
      <c r="C125" s="35"/>
      <c r="D125" s="94" t="s">
        <v>143</v>
      </c>
      <c r="E125" s="94"/>
      <c r="F125" s="94"/>
      <c r="G125" s="22">
        <f t="shared" si="4"/>
        <v>3450231597</v>
      </c>
      <c r="H125" s="23">
        <f>SUM(H118:H124)</f>
        <v>1141642359</v>
      </c>
      <c r="I125" s="23">
        <f>SUM(I118:I124)</f>
        <v>2308589238</v>
      </c>
    </row>
    <row r="126" spans="2:9" s="10" customFormat="1" x14ac:dyDescent="0.25">
      <c r="B126" s="35"/>
      <c r="C126" s="35"/>
      <c r="D126" s="94" t="s">
        <v>91</v>
      </c>
      <c r="E126" s="94"/>
      <c r="F126" s="94"/>
      <c r="G126" s="26"/>
      <c r="H126" s="20"/>
      <c r="I126" s="20"/>
    </row>
    <row r="127" spans="2:9" ht="15.75" customHeight="1" x14ac:dyDescent="0.25">
      <c r="B127" s="35"/>
      <c r="C127" s="35"/>
      <c r="D127" s="95" t="s">
        <v>92</v>
      </c>
      <c r="E127" s="95"/>
      <c r="F127" s="95"/>
      <c r="G127" s="19">
        <f t="shared" si="4"/>
        <v>229492807</v>
      </c>
      <c r="H127" s="20">
        <v>153292220</v>
      </c>
      <c r="I127" s="20">
        <v>76200587</v>
      </c>
    </row>
    <row r="128" spans="2:9" ht="15.75" customHeight="1" x14ac:dyDescent="0.25">
      <c r="B128" s="35"/>
      <c r="C128" s="35"/>
      <c r="D128" s="95" t="s">
        <v>93</v>
      </c>
      <c r="E128" s="95"/>
      <c r="F128" s="95"/>
      <c r="G128" s="19">
        <f t="shared" si="4"/>
        <v>776593491</v>
      </c>
      <c r="H128" s="20">
        <v>1548710</v>
      </c>
      <c r="I128" s="20">
        <v>775044781</v>
      </c>
    </row>
    <row r="129" spans="2:9" ht="15.75" customHeight="1" x14ac:dyDescent="0.25">
      <c r="B129" s="35"/>
      <c r="C129" s="35"/>
      <c r="D129" s="95" t="s">
        <v>94</v>
      </c>
      <c r="E129" s="95"/>
      <c r="F129" s="95"/>
      <c r="G129" s="19">
        <f t="shared" si="4"/>
        <v>3834031</v>
      </c>
      <c r="H129" s="20">
        <v>223605</v>
      </c>
      <c r="I129" s="20">
        <v>3610426</v>
      </c>
    </row>
    <row r="130" spans="2:9" x14ac:dyDescent="0.25">
      <c r="B130" s="35"/>
      <c r="C130" s="35"/>
      <c r="D130" s="95" t="s">
        <v>95</v>
      </c>
      <c r="E130" s="95"/>
      <c r="F130" s="95"/>
      <c r="G130" s="19">
        <f t="shared" si="4"/>
        <v>0</v>
      </c>
      <c r="H130" s="20">
        <v>0</v>
      </c>
      <c r="I130" s="20">
        <v>0</v>
      </c>
    </row>
    <row r="131" spans="2:9" x14ac:dyDescent="0.25">
      <c r="B131" s="35"/>
      <c r="C131" s="35"/>
      <c r="D131" s="95" t="s">
        <v>96</v>
      </c>
      <c r="E131" s="95"/>
      <c r="F131" s="95"/>
      <c r="G131" s="19">
        <f t="shared" si="4"/>
        <v>26932881</v>
      </c>
      <c r="H131" s="20">
        <v>22261216</v>
      </c>
      <c r="I131" s="20">
        <v>4671665</v>
      </c>
    </row>
    <row r="132" spans="2:9" s="27" customFormat="1" x14ac:dyDescent="0.25">
      <c r="B132" s="35"/>
      <c r="C132" s="35"/>
      <c r="D132" s="94" t="s">
        <v>97</v>
      </c>
      <c r="E132" s="94"/>
      <c r="F132" s="94"/>
      <c r="G132" s="22">
        <f>H132+I132</f>
        <v>1036853210</v>
      </c>
      <c r="H132" s="23">
        <f>SUM(H127:H131)</f>
        <v>177325751</v>
      </c>
      <c r="I132" s="23">
        <f>SUM(I127:I131)</f>
        <v>859527459</v>
      </c>
    </row>
    <row r="133" spans="2:9" s="10" customFormat="1" ht="15.75" customHeight="1" x14ac:dyDescent="0.25">
      <c r="B133" s="35"/>
      <c r="C133" s="35"/>
      <c r="D133" s="94" t="s">
        <v>98</v>
      </c>
      <c r="E133" s="94"/>
      <c r="F133" s="94"/>
      <c r="G133" s="22">
        <f t="shared" si="4"/>
        <v>1914561623</v>
      </c>
      <c r="H133" s="23">
        <f>H116+H125-H132</f>
        <v>1341782415</v>
      </c>
      <c r="I133" s="23">
        <f>I116+I125-I132</f>
        <v>572779208</v>
      </c>
    </row>
    <row r="134" spans="2:9" s="10" customFormat="1" x14ac:dyDescent="0.25">
      <c r="B134" s="35"/>
      <c r="C134" s="35"/>
      <c r="D134" s="94" t="s">
        <v>99</v>
      </c>
      <c r="E134" s="94"/>
      <c r="F134" s="94"/>
      <c r="G134" s="26"/>
      <c r="H134" s="20"/>
      <c r="I134" s="20"/>
    </row>
    <row r="135" spans="2:9" ht="15.75" customHeight="1" x14ac:dyDescent="0.25">
      <c r="B135" s="35"/>
      <c r="C135" s="35"/>
      <c r="D135" s="95" t="s">
        <v>100</v>
      </c>
      <c r="E135" s="95"/>
      <c r="F135" s="95"/>
      <c r="G135" s="19">
        <f t="shared" si="4"/>
        <v>547005460</v>
      </c>
      <c r="H135" s="20">
        <v>547005460</v>
      </c>
      <c r="I135" s="20">
        <v>0</v>
      </c>
    </row>
    <row r="136" spans="2:9" ht="15.75" customHeight="1" x14ac:dyDescent="0.25">
      <c r="B136" s="35"/>
      <c r="C136" s="35"/>
      <c r="D136" s="95" t="s">
        <v>101</v>
      </c>
      <c r="E136" s="95"/>
      <c r="F136" s="95"/>
      <c r="G136" s="19">
        <f t="shared" si="4"/>
        <v>70420960</v>
      </c>
      <c r="H136" s="20">
        <v>70420960</v>
      </c>
      <c r="I136" s="20">
        <v>0</v>
      </c>
    </row>
    <row r="137" spans="2:9" ht="15.75" customHeight="1" x14ac:dyDescent="0.25">
      <c r="B137" s="35"/>
      <c r="C137" s="35"/>
      <c r="D137" s="95" t="s">
        <v>102</v>
      </c>
      <c r="E137" s="95"/>
      <c r="F137" s="95"/>
      <c r="G137" s="19">
        <f t="shared" si="4"/>
        <v>13216261</v>
      </c>
      <c r="H137" s="20">
        <v>13216261</v>
      </c>
      <c r="I137" s="20">
        <v>0</v>
      </c>
    </row>
    <row r="138" spans="2:9" x14ac:dyDescent="0.25">
      <c r="B138" s="35"/>
      <c r="C138" s="35"/>
      <c r="D138" s="95" t="s">
        <v>103</v>
      </c>
      <c r="E138" s="95"/>
      <c r="F138" s="95"/>
      <c r="G138" s="19">
        <f t="shared" si="4"/>
        <v>28507874</v>
      </c>
      <c r="H138" s="20">
        <v>28507874</v>
      </c>
      <c r="I138" s="20">
        <v>0</v>
      </c>
    </row>
    <row r="139" spans="2:9" x14ac:dyDescent="0.25">
      <c r="B139" s="35"/>
      <c r="C139" s="35"/>
      <c r="D139" s="95" t="s">
        <v>104</v>
      </c>
      <c r="E139" s="95"/>
      <c r="F139" s="95"/>
      <c r="G139" s="19">
        <f t="shared" si="4"/>
        <v>82525460</v>
      </c>
      <c r="H139" s="20">
        <v>82525460</v>
      </c>
      <c r="I139" s="20">
        <v>0</v>
      </c>
    </row>
    <row r="140" spans="2:9" x14ac:dyDescent="0.25">
      <c r="B140" s="35"/>
      <c r="C140" s="35"/>
      <c r="D140" s="95" t="s">
        <v>105</v>
      </c>
      <c r="E140" s="95"/>
      <c r="F140" s="95"/>
      <c r="G140" s="19">
        <f t="shared" si="4"/>
        <v>69770774</v>
      </c>
      <c r="H140" s="20">
        <v>69770774</v>
      </c>
      <c r="I140" s="20">
        <v>0</v>
      </c>
    </row>
    <row r="141" spans="2:9" ht="15.75" customHeight="1" x14ac:dyDescent="0.25">
      <c r="B141" s="35"/>
      <c r="C141" s="35"/>
      <c r="D141" s="95" t="s">
        <v>106</v>
      </c>
      <c r="E141" s="95"/>
      <c r="F141" s="95"/>
      <c r="G141" s="19">
        <f t="shared" si="4"/>
        <v>148977029</v>
      </c>
      <c r="H141" s="20">
        <v>148977029</v>
      </c>
      <c r="I141" s="20">
        <v>0</v>
      </c>
    </row>
    <row r="142" spans="2:9" x14ac:dyDescent="0.25">
      <c r="B142" s="35"/>
      <c r="C142" s="35"/>
      <c r="D142" s="94" t="s">
        <v>107</v>
      </c>
      <c r="E142" s="94"/>
      <c r="F142" s="94"/>
      <c r="G142" s="22">
        <f t="shared" si="4"/>
        <v>960423818</v>
      </c>
      <c r="H142" s="23">
        <f>SUM(H135:H141)</f>
        <v>960423818</v>
      </c>
      <c r="I142" s="23">
        <v>0</v>
      </c>
    </row>
    <row r="143" spans="2:9" s="10" customFormat="1" ht="15.75" customHeight="1" x14ac:dyDescent="0.25">
      <c r="B143" s="35"/>
      <c r="C143" s="35"/>
      <c r="D143" s="94" t="s">
        <v>108</v>
      </c>
      <c r="E143" s="94"/>
      <c r="F143" s="94"/>
      <c r="G143" s="26"/>
      <c r="H143" s="20"/>
      <c r="I143" s="20"/>
    </row>
    <row r="144" spans="2:9" s="10" customFormat="1" ht="27.75" customHeight="1" x14ac:dyDescent="0.25">
      <c r="B144" s="35"/>
      <c r="C144" s="35"/>
      <c r="D144" s="94" t="s">
        <v>109</v>
      </c>
      <c r="E144" s="94"/>
      <c r="F144" s="94"/>
      <c r="G144" s="22">
        <f t="shared" si="4"/>
        <v>954137805</v>
      </c>
      <c r="H144" s="23">
        <f>H133-H142</f>
        <v>381358597</v>
      </c>
      <c r="I144" s="23">
        <f>I133-I142</f>
        <v>572779208</v>
      </c>
    </row>
    <row r="145" spans="2:9" x14ac:dyDescent="0.25">
      <c r="B145" s="35"/>
      <c r="C145" s="35"/>
      <c r="D145" s="95" t="s">
        <v>110</v>
      </c>
      <c r="E145" s="95"/>
      <c r="F145" s="95"/>
      <c r="G145" s="19">
        <f t="shared" si="4"/>
        <v>145578122</v>
      </c>
      <c r="H145" s="20">
        <v>145578122</v>
      </c>
      <c r="I145" s="20">
        <v>0</v>
      </c>
    </row>
    <row r="146" spans="2:9" s="10" customFormat="1" ht="15.75" customHeight="1" x14ac:dyDescent="0.25">
      <c r="B146" s="35"/>
      <c r="C146" s="35"/>
      <c r="D146" s="94" t="s">
        <v>111</v>
      </c>
      <c r="E146" s="94"/>
      <c r="F146" s="94"/>
      <c r="G146" s="22">
        <f t="shared" si="4"/>
        <v>808559683</v>
      </c>
      <c r="H146" s="23">
        <f>H144-H145</f>
        <v>235780475</v>
      </c>
      <c r="I146" s="23">
        <f>I144-I145</f>
        <v>572779208</v>
      </c>
    </row>
    <row r="147" spans="2:9" ht="15.75" customHeight="1" x14ac:dyDescent="0.25">
      <c r="B147" s="35"/>
      <c r="C147" s="35"/>
      <c r="D147" s="95" t="s">
        <v>112</v>
      </c>
      <c r="E147" s="95"/>
      <c r="F147" s="95"/>
      <c r="G147" s="19">
        <f t="shared" si="4"/>
        <v>0</v>
      </c>
      <c r="H147" s="20">
        <v>0</v>
      </c>
      <c r="I147" s="20">
        <v>0</v>
      </c>
    </row>
    <row r="148" spans="2:9" ht="15.75" customHeight="1" x14ac:dyDescent="0.25">
      <c r="B148" s="35"/>
      <c r="C148" s="35"/>
      <c r="D148" s="95" t="s">
        <v>113</v>
      </c>
      <c r="E148" s="95"/>
      <c r="F148" s="95"/>
      <c r="G148" s="19">
        <f t="shared" si="4"/>
        <v>0</v>
      </c>
      <c r="H148" s="20">
        <v>0</v>
      </c>
      <c r="I148" s="20">
        <v>0</v>
      </c>
    </row>
    <row r="149" spans="2:9" s="10" customFormat="1" x14ac:dyDescent="0.25">
      <c r="B149" s="35"/>
      <c r="C149" s="35"/>
      <c r="D149" s="94" t="s">
        <v>114</v>
      </c>
      <c r="E149" s="94"/>
      <c r="F149" s="94"/>
      <c r="G149" s="22">
        <f t="shared" si="4"/>
        <v>808559683</v>
      </c>
      <c r="H149" s="23">
        <f>H146+H147+H148</f>
        <v>235780475</v>
      </c>
      <c r="I149" s="23">
        <f>I146+I147+I148</f>
        <v>572779208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1"/>
      <c r="C153" s="31"/>
      <c r="D153" s="31"/>
      <c r="E153" s="31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1"/>
      <c r="C155" s="31"/>
      <c r="D155" s="31"/>
      <c r="E155" s="31"/>
      <c r="G155" s="11"/>
    </row>
    <row r="156" spans="2:9" ht="15.75" customHeight="1" x14ac:dyDescent="0.25">
      <c r="D156" s="8"/>
    </row>
    <row r="157" spans="2:9" ht="15.75" customHeight="1" x14ac:dyDescent="0.25">
      <c r="B157" s="31"/>
      <c r="C157" s="31"/>
      <c r="D157" s="31"/>
      <c r="E157" s="31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573E6ABC-487C-4E8E-B312-E33771DBC7A8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C192A-E09A-457D-8043-559AE2D57EBC}">
  <dimension ref="A1:I158"/>
  <sheetViews>
    <sheetView topLeftCell="D1" zoomScale="85" zoomScaleNormal="85" workbookViewId="0">
      <selection activeCell="D133" sqref="D133:F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93" t="s">
        <v>164</v>
      </c>
      <c r="B1" s="93"/>
      <c r="C1" s="93"/>
      <c r="D1" s="93"/>
      <c r="E1" s="93"/>
      <c r="F1" s="93"/>
      <c r="G1" s="93"/>
    </row>
    <row r="2" spans="1:7" ht="15.75" customHeight="1" thickBot="1" x14ac:dyDescent="0.3">
      <c r="A2" s="93"/>
      <c r="B2" s="93"/>
      <c r="C2" s="93"/>
      <c r="D2" s="93"/>
      <c r="E2" s="93"/>
      <c r="F2" s="93"/>
      <c r="G2" s="93"/>
    </row>
    <row r="3" spans="1:7" ht="15.75" thickBot="1" x14ac:dyDescent="0.3">
      <c r="B3" s="67">
        <v>1</v>
      </c>
      <c r="C3" s="68"/>
      <c r="D3" s="73" t="s">
        <v>165</v>
      </c>
      <c r="E3" s="74"/>
      <c r="F3" s="74"/>
      <c r="G3" s="75"/>
    </row>
    <row r="4" spans="1:7" ht="15.75" customHeight="1" thickBot="1" x14ac:dyDescent="0.3">
      <c r="B4" s="69"/>
      <c r="C4" s="70"/>
      <c r="D4" s="1" t="s">
        <v>166</v>
      </c>
      <c r="E4" s="58" t="s">
        <v>167</v>
      </c>
      <c r="F4" s="59"/>
      <c r="G4" s="60"/>
    </row>
    <row r="5" spans="1:7" ht="15.75" thickBot="1" x14ac:dyDescent="0.3">
      <c r="B5" s="69"/>
      <c r="C5" s="70"/>
      <c r="D5" s="1" t="s">
        <v>168</v>
      </c>
      <c r="E5" s="58" t="s">
        <v>169</v>
      </c>
      <c r="F5" s="59"/>
      <c r="G5" s="60"/>
    </row>
    <row r="6" spans="1:7" ht="15.75" thickBot="1" x14ac:dyDescent="0.3">
      <c r="B6" s="71"/>
      <c r="C6" s="72"/>
      <c r="D6" s="1" t="s">
        <v>170</v>
      </c>
      <c r="E6" s="58" t="s">
        <v>5</v>
      </c>
      <c r="F6" s="59"/>
      <c r="G6" s="60"/>
    </row>
    <row r="7" spans="1:7" ht="15.75" thickBot="1" x14ac:dyDescent="0.3">
      <c r="B7" s="67">
        <v>2</v>
      </c>
      <c r="C7" s="68"/>
      <c r="D7" s="73" t="s">
        <v>171</v>
      </c>
      <c r="E7" s="74"/>
      <c r="F7" s="74"/>
      <c r="G7" s="75"/>
    </row>
    <row r="8" spans="1:7" ht="15" customHeight="1" thickBot="1" x14ac:dyDescent="0.3">
      <c r="B8" s="69"/>
      <c r="C8" s="70"/>
      <c r="D8" s="2" t="s">
        <v>172</v>
      </c>
      <c r="E8" s="58" t="s">
        <v>173</v>
      </c>
      <c r="F8" s="59"/>
      <c r="G8" s="60"/>
    </row>
    <row r="9" spans="1:7" ht="15" customHeight="1" thickBot="1" x14ac:dyDescent="0.3">
      <c r="B9" s="69"/>
      <c r="C9" s="70"/>
      <c r="D9" s="2" t="s">
        <v>174</v>
      </c>
      <c r="E9" s="58" t="s">
        <v>173</v>
      </c>
      <c r="F9" s="59"/>
      <c r="G9" s="60"/>
    </row>
    <row r="10" spans="1:7" ht="15.75" thickBot="1" x14ac:dyDescent="0.3">
      <c r="B10" s="69"/>
      <c r="C10" s="70"/>
      <c r="D10" s="3" t="s">
        <v>175</v>
      </c>
      <c r="E10" s="58" t="s">
        <v>12</v>
      </c>
      <c r="F10" s="59"/>
      <c r="G10" s="60"/>
    </row>
    <row r="11" spans="1:7" ht="15.75" thickBot="1" x14ac:dyDescent="0.3">
      <c r="B11" s="71"/>
      <c r="C11" s="72"/>
      <c r="D11" s="1" t="s">
        <v>176</v>
      </c>
      <c r="E11" s="90" t="s">
        <v>116</v>
      </c>
      <c r="F11" s="91"/>
      <c r="G11" s="92"/>
    </row>
    <row r="12" spans="1:7" ht="15.75" thickBot="1" x14ac:dyDescent="0.3">
      <c r="B12" s="67">
        <v>3</v>
      </c>
      <c r="C12" s="68"/>
      <c r="D12" s="73" t="s">
        <v>177</v>
      </c>
      <c r="E12" s="74"/>
      <c r="F12" s="74"/>
      <c r="G12" s="75"/>
    </row>
    <row r="13" spans="1:7" ht="31.5" customHeight="1" thickBot="1" x14ac:dyDescent="0.3">
      <c r="B13" s="69"/>
      <c r="C13" s="70"/>
      <c r="D13" s="1" t="s">
        <v>178</v>
      </c>
      <c r="E13" s="58" t="s">
        <v>169</v>
      </c>
      <c r="F13" s="59"/>
      <c r="G13" s="60"/>
    </row>
    <row r="14" spans="1:7" ht="15.75" thickBot="1" x14ac:dyDescent="0.3">
      <c r="B14" s="69"/>
      <c r="C14" s="70"/>
      <c r="D14" s="1" t="s">
        <v>179</v>
      </c>
      <c r="E14" s="76">
        <v>1.6103000200000399E+19</v>
      </c>
      <c r="F14" s="77"/>
      <c r="G14" s="78"/>
    </row>
    <row r="15" spans="1:7" ht="15.75" thickBot="1" x14ac:dyDescent="0.3">
      <c r="B15" s="71"/>
      <c r="C15" s="72"/>
      <c r="D15" s="1" t="s">
        <v>180</v>
      </c>
      <c r="E15" s="79" t="s">
        <v>115</v>
      </c>
      <c r="F15" s="80"/>
      <c r="G15" s="81"/>
    </row>
    <row r="16" spans="1:7" ht="15.75" customHeight="1" thickBot="1" x14ac:dyDescent="0.3">
      <c r="B16" s="67">
        <v>4</v>
      </c>
      <c r="C16" s="68"/>
      <c r="D16" s="73" t="s">
        <v>181</v>
      </c>
      <c r="E16" s="74"/>
      <c r="F16" s="74"/>
      <c r="G16" s="75"/>
    </row>
    <row r="17" spans="2:9" ht="15" customHeight="1" x14ac:dyDescent="0.25">
      <c r="B17" s="69"/>
      <c r="C17" s="70"/>
      <c r="D17" s="82" t="s">
        <v>182</v>
      </c>
      <c r="E17" s="84" t="s">
        <v>183</v>
      </c>
      <c r="F17" s="85"/>
      <c r="G17" s="86"/>
    </row>
    <row r="18" spans="2:9" ht="15.75" thickBot="1" x14ac:dyDescent="0.3">
      <c r="B18" s="69"/>
      <c r="C18" s="70"/>
      <c r="D18" s="83"/>
      <c r="E18" s="87" t="s">
        <v>184</v>
      </c>
      <c r="F18" s="88"/>
      <c r="G18" s="89"/>
    </row>
    <row r="19" spans="2:9" ht="26.25" thickBot="1" x14ac:dyDescent="0.3">
      <c r="B19" s="69"/>
      <c r="C19" s="70"/>
      <c r="D19" s="1" t="s">
        <v>185</v>
      </c>
      <c r="E19" s="58" t="s">
        <v>23</v>
      </c>
      <c r="F19" s="59"/>
      <c r="G19" s="60"/>
    </row>
    <row r="20" spans="2:9" ht="15.75" customHeight="1" thickBot="1" x14ac:dyDescent="0.3">
      <c r="B20" s="69"/>
      <c r="C20" s="70"/>
      <c r="D20" s="61" t="s">
        <v>186</v>
      </c>
      <c r="E20" s="62"/>
      <c r="F20" s="62"/>
      <c r="G20" s="63"/>
    </row>
    <row r="21" spans="2:9" ht="26.25" thickBot="1" x14ac:dyDescent="0.3">
      <c r="B21" s="69"/>
      <c r="C21" s="70"/>
      <c r="D21" s="4" t="s">
        <v>187</v>
      </c>
      <c r="E21" s="58">
        <v>144</v>
      </c>
      <c r="F21" s="59"/>
      <c r="G21" s="60"/>
    </row>
    <row r="22" spans="2:9" ht="26.25" thickBot="1" x14ac:dyDescent="0.3">
      <c r="B22" s="69"/>
      <c r="C22" s="70"/>
      <c r="D22" s="4" t="s">
        <v>188</v>
      </c>
      <c r="E22" s="58">
        <v>1150</v>
      </c>
      <c r="F22" s="59"/>
      <c r="G22" s="60"/>
    </row>
    <row r="23" spans="2:9" ht="26.25" thickBot="1" x14ac:dyDescent="0.3">
      <c r="B23" s="69"/>
      <c r="C23" s="70"/>
      <c r="D23" s="4" t="s">
        <v>189</v>
      </c>
      <c r="E23" s="58">
        <v>96120</v>
      </c>
      <c r="F23" s="59"/>
      <c r="G23" s="60"/>
    </row>
    <row r="24" spans="2:9" x14ac:dyDescent="0.25">
      <c r="B24" s="69"/>
      <c r="C24" s="70"/>
      <c r="D24" s="13" t="s">
        <v>190</v>
      </c>
      <c r="E24" s="64">
        <v>1726266</v>
      </c>
      <c r="F24" s="65"/>
      <c r="G24" s="66"/>
    </row>
    <row r="25" spans="2:9" ht="15.75" customHeight="1" x14ac:dyDescent="0.25">
      <c r="B25" s="49">
        <v>5</v>
      </c>
      <c r="C25" s="49"/>
      <c r="D25" s="36" t="s">
        <v>256</v>
      </c>
      <c r="E25" s="37"/>
      <c r="F25" s="37"/>
      <c r="G25" s="38"/>
    </row>
    <row r="26" spans="2:9" ht="15.75" customHeight="1" x14ac:dyDescent="0.25">
      <c r="B26" s="49"/>
      <c r="C26" s="49"/>
      <c r="D26" s="50" t="s">
        <v>191</v>
      </c>
      <c r="E26" s="51"/>
      <c r="F26" s="52" t="s">
        <v>192</v>
      </c>
      <c r="G26" s="53"/>
    </row>
    <row r="27" spans="2:9" ht="33" customHeight="1" x14ac:dyDescent="0.25">
      <c r="B27" s="49"/>
      <c r="C27" s="49"/>
      <c r="D27" s="54" t="s">
        <v>193</v>
      </c>
      <c r="E27" s="55"/>
      <c r="F27" s="56" t="s">
        <v>194</v>
      </c>
      <c r="G27" s="57"/>
      <c r="H27" s="16" t="s">
        <v>195</v>
      </c>
      <c r="I27" s="17" t="s">
        <v>196</v>
      </c>
    </row>
    <row r="28" spans="2:9" ht="15.75" customHeight="1" x14ac:dyDescent="0.25">
      <c r="B28" s="49"/>
      <c r="C28" s="49"/>
      <c r="D28" s="32" t="s">
        <v>197</v>
      </c>
      <c r="E28" s="34"/>
      <c r="F28" s="18"/>
      <c r="G28" s="19">
        <f>H28+I28</f>
        <v>1568576945</v>
      </c>
      <c r="H28" s="20">
        <v>511259555</v>
      </c>
      <c r="I28" s="20">
        <v>1057317390</v>
      </c>
    </row>
    <row r="29" spans="2:9" x14ac:dyDescent="0.25">
      <c r="B29" s="49"/>
      <c r="C29" s="49"/>
      <c r="D29" s="32" t="s">
        <v>198</v>
      </c>
      <c r="E29" s="34"/>
      <c r="F29" s="18"/>
      <c r="G29" s="19">
        <f>H29+I29</f>
        <v>1302894986</v>
      </c>
      <c r="H29" s="20">
        <v>1230488426</v>
      </c>
      <c r="I29" s="20">
        <v>72406560</v>
      </c>
    </row>
    <row r="30" spans="2:9" ht="15.75" customHeight="1" x14ac:dyDescent="0.25">
      <c r="B30" s="49"/>
      <c r="C30" s="49"/>
      <c r="D30" s="32" t="s">
        <v>199</v>
      </c>
      <c r="E30" s="34"/>
      <c r="F30" s="18"/>
      <c r="G30" s="19">
        <f>H30+I30</f>
        <v>9074585317</v>
      </c>
      <c r="H30" s="20">
        <v>1270864082</v>
      </c>
      <c r="I30" s="20">
        <v>7803721235</v>
      </c>
    </row>
    <row r="31" spans="2:9" x14ac:dyDescent="0.25">
      <c r="B31" s="49"/>
      <c r="C31" s="49"/>
      <c r="D31" s="32" t="s">
        <v>200</v>
      </c>
      <c r="E31" s="34"/>
      <c r="F31" s="18"/>
      <c r="G31" s="21"/>
      <c r="H31" s="20"/>
      <c r="I31" s="20"/>
    </row>
    <row r="32" spans="2:9" x14ac:dyDescent="0.25">
      <c r="B32" s="49"/>
      <c r="C32" s="49"/>
      <c r="D32" s="32" t="s">
        <v>201</v>
      </c>
      <c r="E32" s="34"/>
      <c r="F32" s="19">
        <f>H32+I32</f>
        <v>6616059143</v>
      </c>
      <c r="G32" s="21"/>
      <c r="H32" s="20">
        <v>5143539000</v>
      </c>
      <c r="I32" s="20">
        <v>1472520143</v>
      </c>
    </row>
    <row r="33" spans="2:9" ht="15.75" customHeight="1" x14ac:dyDescent="0.25">
      <c r="B33" s="49"/>
      <c r="C33" s="49"/>
      <c r="D33" s="32" t="s">
        <v>202</v>
      </c>
      <c r="E33" s="34"/>
      <c r="F33" s="19">
        <f>H33+I33</f>
        <v>875</v>
      </c>
      <c r="G33" s="21"/>
      <c r="H33" s="20">
        <v>875</v>
      </c>
      <c r="I33" s="20"/>
    </row>
    <row r="34" spans="2:9" ht="15.75" customHeight="1" x14ac:dyDescent="0.25">
      <c r="B34" s="49"/>
      <c r="C34" s="49"/>
      <c r="D34" s="32" t="s">
        <v>203</v>
      </c>
      <c r="E34" s="34"/>
      <c r="F34" s="19">
        <f>H34+I34</f>
        <v>0</v>
      </c>
      <c r="G34" s="21"/>
      <c r="H34" s="20"/>
      <c r="I34" s="20"/>
    </row>
    <row r="35" spans="2:9" ht="24" customHeight="1" x14ac:dyDescent="0.25">
      <c r="B35" s="49"/>
      <c r="C35" s="49"/>
      <c r="D35" s="32" t="s">
        <v>204</v>
      </c>
      <c r="E35" s="34"/>
      <c r="F35" s="19">
        <f>H35+I35</f>
        <v>-46822606</v>
      </c>
      <c r="G35" s="21"/>
      <c r="H35" s="20">
        <v>-70113926</v>
      </c>
      <c r="I35" s="20">
        <v>23291320</v>
      </c>
    </row>
    <row r="36" spans="2:9" ht="15.75" customHeight="1" x14ac:dyDescent="0.25">
      <c r="B36" s="49"/>
      <c r="C36" s="49"/>
      <c r="D36" s="32" t="s">
        <v>205</v>
      </c>
      <c r="E36" s="34"/>
      <c r="F36" s="18"/>
      <c r="G36" s="19">
        <f>H36+I36</f>
        <v>6569236537</v>
      </c>
      <c r="H36" s="20">
        <f>H32+H35</f>
        <v>5073425074</v>
      </c>
      <c r="I36" s="20">
        <f>I32+I35</f>
        <v>1495811463</v>
      </c>
    </row>
    <row r="37" spans="2:9" x14ac:dyDescent="0.25">
      <c r="B37" s="49"/>
      <c r="C37" s="49"/>
      <c r="D37" s="32" t="s">
        <v>206</v>
      </c>
      <c r="E37" s="34"/>
      <c r="F37" s="19">
        <f>H37+I37</f>
        <v>1714374187</v>
      </c>
      <c r="G37" s="21"/>
      <c r="H37" s="20">
        <v>1711279096</v>
      </c>
      <c r="I37" s="20">
        <v>3095091</v>
      </c>
    </row>
    <row r="38" spans="2:9" ht="15" customHeight="1" x14ac:dyDescent="0.25">
      <c r="B38" s="49"/>
      <c r="C38" s="49"/>
      <c r="D38" s="32" t="s">
        <v>207</v>
      </c>
      <c r="E38" s="34"/>
      <c r="F38" s="19">
        <f t="shared" ref="F38" si="0">H38+I38</f>
        <v>0</v>
      </c>
      <c r="G38" s="21"/>
      <c r="H38" s="20">
        <v>0</v>
      </c>
      <c r="I38" s="20">
        <v>0</v>
      </c>
    </row>
    <row r="39" spans="2:9" ht="15.75" customHeight="1" x14ac:dyDescent="0.25">
      <c r="B39" s="49"/>
      <c r="C39" s="49"/>
      <c r="D39" s="32" t="s">
        <v>208</v>
      </c>
      <c r="E39" s="34"/>
      <c r="F39" s="19">
        <f>H39+I39</f>
        <v>3205644</v>
      </c>
      <c r="G39" s="21"/>
      <c r="H39" s="20">
        <v>3205644</v>
      </c>
      <c r="I39" s="20">
        <v>0</v>
      </c>
    </row>
    <row r="40" spans="2:9" x14ac:dyDescent="0.25">
      <c r="B40" s="49"/>
      <c r="C40" s="49"/>
      <c r="D40" s="32" t="s">
        <v>209</v>
      </c>
      <c r="E40" s="34"/>
      <c r="F40" s="21"/>
      <c r="G40" s="19">
        <f>H40+I40</f>
        <v>1711168543</v>
      </c>
      <c r="H40" s="20">
        <f>H37-H39</f>
        <v>1708073452</v>
      </c>
      <c r="I40" s="20">
        <f>I37-I39</f>
        <v>3095091</v>
      </c>
    </row>
    <row r="41" spans="2:9" ht="15.75" customHeight="1" x14ac:dyDescent="0.25">
      <c r="B41" s="49"/>
      <c r="C41" s="49"/>
      <c r="D41" s="32" t="s">
        <v>210</v>
      </c>
      <c r="E41" s="34"/>
      <c r="F41" s="21"/>
      <c r="G41" s="19">
        <f>H41+I41</f>
        <v>0</v>
      </c>
      <c r="H41" s="20">
        <v>0</v>
      </c>
      <c r="I41" s="20">
        <v>0</v>
      </c>
    </row>
    <row r="42" spans="2:9" x14ac:dyDescent="0.25">
      <c r="B42" s="49"/>
      <c r="C42" s="49"/>
      <c r="D42" s="32" t="s">
        <v>211</v>
      </c>
      <c r="E42" s="34"/>
      <c r="F42" s="21"/>
      <c r="G42" s="21"/>
      <c r="H42" s="20"/>
      <c r="I42" s="20"/>
    </row>
    <row r="43" spans="2:9" ht="15" customHeight="1" x14ac:dyDescent="0.25">
      <c r="B43" s="49"/>
      <c r="C43" s="49"/>
      <c r="D43" s="32" t="s">
        <v>212</v>
      </c>
      <c r="E43" s="34"/>
      <c r="F43" s="19">
        <f>H43+I43</f>
        <v>66587767212</v>
      </c>
      <c r="G43" s="21"/>
      <c r="H43" s="20">
        <v>26379947790</v>
      </c>
      <c r="I43" s="20">
        <v>40207819422</v>
      </c>
    </row>
    <row r="44" spans="2:9" ht="32.25" customHeight="1" x14ac:dyDescent="0.25">
      <c r="B44" s="49"/>
      <c r="C44" s="49"/>
      <c r="D44" s="32" t="s">
        <v>213</v>
      </c>
      <c r="E44" s="34"/>
      <c r="F44" s="19">
        <f>H44+I44</f>
        <v>2363093100</v>
      </c>
      <c r="G44" s="21"/>
      <c r="H44" s="20">
        <v>1125546330</v>
      </c>
      <c r="I44" s="20">
        <v>1237546770</v>
      </c>
    </row>
    <row r="45" spans="2:9" ht="15.75" customHeight="1" x14ac:dyDescent="0.25">
      <c r="B45" s="49"/>
      <c r="C45" s="49"/>
      <c r="D45" s="32" t="s">
        <v>214</v>
      </c>
      <c r="E45" s="34"/>
      <c r="F45" s="21"/>
      <c r="G45" s="19">
        <f>H45+I45</f>
        <v>64224674112</v>
      </c>
      <c r="H45" s="20">
        <f>H43-H44</f>
        <v>25254401460</v>
      </c>
      <c r="I45" s="20">
        <f>I43-I44</f>
        <v>38970272652</v>
      </c>
    </row>
    <row r="46" spans="2:9" x14ac:dyDescent="0.25">
      <c r="B46" s="49"/>
      <c r="C46" s="49"/>
      <c r="D46" s="32" t="s">
        <v>215</v>
      </c>
      <c r="E46" s="34"/>
      <c r="F46" s="21"/>
      <c r="G46" s="21"/>
      <c r="H46" s="20"/>
      <c r="I46" s="20"/>
    </row>
    <row r="47" spans="2:9" ht="26.25" customHeight="1" x14ac:dyDescent="0.25">
      <c r="B47" s="49"/>
      <c r="C47" s="49"/>
      <c r="D47" s="32" t="s">
        <v>216</v>
      </c>
      <c r="E47" s="34"/>
      <c r="F47" s="21"/>
      <c r="G47" s="21"/>
      <c r="H47" s="20"/>
      <c r="I47" s="20"/>
    </row>
    <row r="48" spans="2:9" ht="15.75" customHeight="1" x14ac:dyDescent="0.25">
      <c r="B48" s="49"/>
      <c r="C48" s="49"/>
      <c r="D48" s="32" t="s">
        <v>217</v>
      </c>
      <c r="E48" s="34"/>
      <c r="F48" s="21"/>
      <c r="G48" s="19">
        <f t="shared" ref="G48" si="1">H48+I48</f>
        <v>0</v>
      </c>
      <c r="H48" s="20">
        <v>0</v>
      </c>
      <c r="I48" s="20">
        <v>0</v>
      </c>
    </row>
    <row r="49" spans="2:9" ht="15.75" customHeight="1" x14ac:dyDescent="0.25">
      <c r="B49" s="49"/>
      <c r="C49" s="49"/>
      <c r="D49" s="32" t="s">
        <v>218</v>
      </c>
      <c r="E49" s="34"/>
      <c r="F49" s="21"/>
      <c r="G49" s="19">
        <f>H49+I49</f>
        <v>197541154</v>
      </c>
      <c r="H49" s="20">
        <v>0</v>
      </c>
      <c r="I49" s="20">
        <v>197541154</v>
      </c>
    </row>
    <row r="50" spans="2:9" x14ac:dyDescent="0.25">
      <c r="B50" s="49"/>
      <c r="C50" s="49"/>
      <c r="D50" s="32" t="s">
        <v>219</v>
      </c>
      <c r="E50" s="34"/>
      <c r="F50" s="21"/>
      <c r="G50" s="19">
        <f>H50+I50</f>
        <v>3794834515</v>
      </c>
      <c r="H50" s="20">
        <v>3794834515</v>
      </c>
      <c r="I50" s="20">
        <v>0</v>
      </c>
    </row>
    <row r="51" spans="2:9" ht="15.75" customHeight="1" x14ac:dyDescent="0.25">
      <c r="B51" s="49"/>
      <c r="C51" s="49"/>
      <c r="D51" s="32" t="s">
        <v>220</v>
      </c>
      <c r="E51" s="34"/>
      <c r="F51" s="21"/>
      <c r="G51" s="19">
        <f>H51+I51</f>
        <v>5726620559</v>
      </c>
      <c r="H51" s="20">
        <v>2379563431</v>
      </c>
      <c r="I51" s="20">
        <v>3347057128</v>
      </c>
    </row>
    <row r="52" spans="2:9" ht="15.75" customHeight="1" x14ac:dyDescent="0.25">
      <c r="B52" s="49"/>
      <c r="C52" s="49"/>
      <c r="D52" s="32" t="s">
        <v>221</v>
      </c>
      <c r="E52" s="34"/>
      <c r="F52" s="21"/>
      <c r="G52" s="21"/>
      <c r="H52" s="20"/>
      <c r="I52" s="20"/>
    </row>
    <row r="53" spans="2:9" ht="15.75" customHeight="1" x14ac:dyDescent="0.25">
      <c r="B53" s="49"/>
      <c r="C53" s="49"/>
      <c r="D53" s="32" t="s">
        <v>222</v>
      </c>
      <c r="E53" s="34"/>
      <c r="F53" s="21"/>
      <c r="G53" s="21"/>
      <c r="H53" s="20"/>
      <c r="I53" s="20"/>
    </row>
    <row r="54" spans="2:9" ht="15.75" customHeight="1" x14ac:dyDescent="0.25">
      <c r="B54" s="49"/>
      <c r="C54" s="49"/>
      <c r="D54" s="32" t="s">
        <v>223</v>
      </c>
      <c r="E54" s="34"/>
      <c r="F54" s="19">
        <f>H54+I54</f>
        <v>569992096</v>
      </c>
      <c r="G54" s="21"/>
      <c r="H54" s="20">
        <v>569992096</v>
      </c>
      <c r="I54" s="20">
        <v>0</v>
      </c>
    </row>
    <row r="55" spans="2:9" ht="15.75" customHeight="1" x14ac:dyDescent="0.25">
      <c r="B55" s="49"/>
      <c r="C55" s="49"/>
      <c r="D55" s="32" t="s">
        <v>224</v>
      </c>
      <c r="E55" s="34"/>
      <c r="F55" s="19">
        <f>H55+I55</f>
        <v>5583203</v>
      </c>
      <c r="G55" s="21"/>
      <c r="H55" s="20">
        <v>5583203</v>
      </c>
      <c r="I55" s="20">
        <v>0</v>
      </c>
    </row>
    <row r="56" spans="2:9" ht="15" customHeight="1" x14ac:dyDescent="0.25">
      <c r="B56" s="49"/>
      <c r="C56" s="49"/>
      <c r="D56" s="40" t="s">
        <v>225</v>
      </c>
      <c r="E56" s="42"/>
      <c r="F56" s="19">
        <f>H56+I56</f>
        <v>151204757</v>
      </c>
      <c r="G56" s="21"/>
      <c r="H56" s="20">
        <v>151204757</v>
      </c>
      <c r="I56" s="20">
        <v>0</v>
      </c>
    </row>
    <row r="57" spans="2:9" ht="15.75" customHeight="1" x14ac:dyDescent="0.25">
      <c r="B57" s="49"/>
      <c r="C57" s="49"/>
      <c r="D57" s="40" t="s">
        <v>226</v>
      </c>
      <c r="E57" s="42"/>
      <c r="F57" s="21"/>
      <c r="G57" s="19">
        <f>H57+I57</f>
        <v>424370542</v>
      </c>
      <c r="H57" s="20">
        <f>H54+H55-H56</f>
        <v>424370542</v>
      </c>
      <c r="I57" s="20">
        <f>I54+I55-I56</f>
        <v>0</v>
      </c>
    </row>
    <row r="58" spans="2:9" x14ac:dyDescent="0.25">
      <c r="B58" s="49"/>
      <c r="C58" s="49"/>
      <c r="D58" s="32" t="s">
        <v>227</v>
      </c>
      <c r="E58" s="34"/>
      <c r="F58" s="21"/>
      <c r="G58" s="19">
        <f>H58+I58</f>
        <v>1267442440</v>
      </c>
      <c r="H58" s="20">
        <v>1189392502</v>
      </c>
      <c r="I58" s="20">
        <v>78049938</v>
      </c>
    </row>
    <row r="59" spans="2:9" x14ac:dyDescent="0.25">
      <c r="B59" s="49"/>
      <c r="C59" s="49"/>
      <c r="D59" s="28" t="s">
        <v>228</v>
      </c>
      <c r="E59" s="30"/>
      <c r="F59" s="21"/>
      <c r="G59" s="22">
        <f>H59+I59</f>
        <v>95208174318</v>
      </c>
      <c r="H59" s="23">
        <v>42182901707</v>
      </c>
      <c r="I59" s="23">
        <v>53025272611</v>
      </c>
    </row>
    <row r="60" spans="2:9" ht="15.75" customHeight="1" x14ac:dyDescent="0.25">
      <c r="B60" s="49"/>
      <c r="C60" s="49"/>
      <c r="D60" s="28" t="s">
        <v>229</v>
      </c>
      <c r="E60" s="30"/>
      <c r="F60" s="24"/>
      <c r="G60" s="24"/>
      <c r="H60" s="20"/>
      <c r="I60" s="20"/>
    </row>
    <row r="61" spans="2:9" x14ac:dyDescent="0.25">
      <c r="B61" s="49"/>
      <c r="C61" s="49"/>
      <c r="D61" s="28" t="s">
        <v>230</v>
      </c>
      <c r="E61" s="30"/>
      <c r="F61" s="24"/>
      <c r="G61" s="24"/>
      <c r="H61" s="20"/>
      <c r="I61" s="20"/>
    </row>
    <row r="62" spans="2:9" ht="15.75" customHeight="1" x14ac:dyDescent="0.25">
      <c r="B62" s="49"/>
      <c r="C62" s="49"/>
      <c r="D62" s="32" t="s">
        <v>231</v>
      </c>
      <c r="E62" s="34"/>
      <c r="F62" s="21"/>
      <c r="G62" s="19">
        <f>H62+I62</f>
        <v>8643957494</v>
      </c>
      <c r="H62" s="20">
        <v>4290824173</v>
      </c>
      <c r="I62" s="20">
        <v>4353133321</v>
      </c>
    </row>
    <row r="63" spans="2:9" x14ac:dyDescent="0.25">
      <c r="B63" s="49"/>
      <c r="C63" s="49"/>
      <c r="D63" s="32" t="s">
        <v>232</v>
      </c>
      <c r="E63" s="34"/>
      <c r="F63" s="21"/>
      <c r="G63" s="19">
        <f t="shared" ref="G63:G67" si="2">H63+I63</f>
        <v>5976468182</v>
      </c>
      <c r="H63" s="20">
        <v>5366688726</v>
      </c>
      <c r="I63" s="20">
        <v>609779456</v>
      </c>
    </row>
    <row r="64" spans="2:9" x14ac:dyDescent="0.25">
      <c r="B64" s="49"/>
      <c r="C64" s="49"/>
      <c r="D64" s="32" t="s">
        <v>233</v>
      </c>
      <c r="E64" s="34"/>
      <c r="F64" s="21"/>
      <c r="G64" s="19">
        <f>H64+I64</f>
        <v>12256894921</v>
      </c>
      <c r="H64" s="20">
        <f>15755170157-H63</f>
        <v>10388481431</v>
      </c>
      <c r="I64" s="20">
        <f>2478192946-I63</f>
        <v>1868413490</v>
      </c>
    </row>
    <row r="65" spans="2:9" ht="15" customHeight="1" x14ac:dyDescent="0.25">
      <c r="B65" s="49"/>
      <c r="C65" s="49"/>
      <c r="D65" s="32" t="s">
        <v>234</v>
      </c>
      <c r="E65" s="34"/>
      <c r="F65" s="21"/>
      <c r="G65" s="19">
        <f>H65+I65</f>
        <v>2876503</v>
      </c>
      <c r="H65" s="20">
        <v>2876503</v>
      </c>
      <c r="I65" s="20">
        <v>0</v>
      </c>
    </row>
    <row r="66" spans="2:9" ht="15.75" customHeight="1" x14ac:dyDescent="0.25">
      <c r="B66" s="49"/>
      <c r="C66" s="49"/>
      <c r="D66" s="32" t="s">
        <v>235</v>
      </c>
      <c r="E66" s="34"/>
      <c r="F66" s="21"/>
      <c r="G66" s="19">
        <f>H66+I66</f>
        <v>4795776458</v>
      </c>
      <c r="H66" s="20">
        <v>1615236261</v>
      </c>
      <c r="I66" s="20">
        <v>3180540197</v>
      </c>
    </row>
    <row r="67" spans="2:9" ht="15.75" customHeight="1" x14ac:dyDescent="0.25">
      <c r="B67" s="49"/>
      <c r="C67" s="49"/>
      <c r="D67" s="32" t="s">
        <v>236</v>
      </c>
      <c r="E67" s="34"/>
      <c r="F67" s="21"/>
      <c r="G67" s="19">
        <f t="shared" si="2"/>
        <v>1669773913</v>
      </c>
      <c r="H67" s="20">
        <v>1669773913</v>
      </c>
      <c r="I67" s="20">
        <v>0</v>
      </c>
    </row>
    <row r="68" spans="2:9" ht="15.75" customHeight="1" x14ac:dyDescent="0.25">
      <c r="B68" s="49"/>
      <c r="C68" s="49"/>
      <c r="D68" s="32" t="s">
        <v>237</v>
      </c>
      <c r="E68" s="34"/>
      <c r="F68" s="21"/>
      <c r="G68" s="19">
        <f>H68+I68</f>
        <v>37286607120</v>
      </c>
      <c r="H68" s="20">
        <v>3009443434</v>
      </c>
      <c r="I68" s="20">
        <v>34277163686</v>
      </c>
    </row>
    <row r="69" spans="2:9" ht="15.75" customHeight="1" x14ac:dyDescent="0.25">
      <c r="B69" s="49"/>
      <c r="C69" s="49"/>
      <c r="D69" s="32" t="s">
        <v>238</v>
      </c>
      <c r="E69" s="34"/>
      <c r="F69" s="21"/>
      <c r="G69" s="19">
        <f>H69+I69</f>
        <v>2375596349</v>
      </c>
      <c r="H69" s="20">
        <v>1446606005</v>
      </c>
      <c r="I69" s="20">
        <v>928990344</v>
      </c>
    </row>
    <row r="70" spans="2:9" ht="15.75" customHeight="1" x14ac:dyDescent="0.25">
      <c r="B70" s="49"/>
      <c r="C70" s="49"/>
      <c r="D70" s="32" t="s">
        <v>239</v>
      </c>
      <c r="E70" s="34"/>
      <c r="F70" s="21"/>
      <c r="G70" s="19">
        <f>H70+I70</f>
        <v>1003652086</v>
      </c>
      <c r="H70" s="20">
        <v>377503882</v>
      </c>
      <c r="I70" s="20">
        <v>626148204</v>
      </c>
    </row>
    <row r="71" spans="2:9" x14ac:dyDescent="0.25">
      <c r="B71" s="49"/>
      <c r="C71" s="49"/>
      <c r="D71" s="32" t="s">
        <v>240</v>
      </c>
      <c r="E71" s="34"/>
      <c r="F71" s="21"/>
      <c r="G71" s="19">
        <f>H71+I71</f>
        <v>862084005</v>
      </c>
      <c r="H71" s="20">
        <v>454588734</v>
      </c>
      <c r="I71" s="20">
        <v>407495271</v>
      </c>
    </row>
    <row r="72" spans="2:9" x14ac:dyDescent="0.25">
      <c r="B72" s="49"/>
      <c r="C72" s="49"/>
      <c r="D72" s="28" t="s">
        <v>241</v>
      </c>
      <c r="E72" s="30"/>
      <c r="F72" s="21"/>
      <c r="G72" s="22">
        <f>H72+I72</f>
        <v>83827124721</v>
      </c>
      <c r="H72" s="23">
        <v>31584973095</v>
      </c>
      <c r="I72" s="23">
        <v>52242151626</v>
      </c>
    </row>
    <row r="73" spans="2:9" x14ac:dyDescent="0.25">
      <c r="B73" s="49"/>
      <c r="C73" s="49"/>
      <c r="D73" s="28" t="s">
        <v>242</v>
      </c>
      <c r="E73" s="30"/>
      <c r="F73" s="21"/>
      <c r="G73" s="21"/>
      <c r="H73" s="20"/>
      <c r="I73" s="20"/>
    </row>
    <row r="74" spans="2:9" x14ac:dyDescent="0.25">
      <c r="B74" s="49"/>
      <c r="C74" s="49"/>
      <c r="D74" s="32" t="s">
        <v>243</v>
      </c>
      <c r="E74" s="34"/>
      <c r="F74" s="21"/>
      <c r="G74" s="21"/>
      <c r="H74" s="20"/>
      <c r="I74" s="20"/>
    </row>
    <row r="75" spans="2:9" x14ac:dyDescent="0.25">
      <c r="B75" s="49"/>
      <c r="C75" s="49"/>
      <c r="D75" s="32" t="s">
        <v>244</v>
      </c>
      <c r="E75" s="34"/>
      <c r="F75" s="21"/>
      <c r="G75" s="19">
        <f t="shared" ref="G75:G81" si="3">H75+I75</f>
        <v>4621911928</v>
      </c>
      <c r="H75" s="20">
        <v>4621911928</v>
      </c>
      <c r="I75" s="20">
        <v>0</v>
      </c>
    </row>
    <row r="76" spans="2:9" x14ac:dyDescent="0.25">
      <c r="B76" s="49"/>
      <c r="C76" s="49"/>
      <c r="D76" s="32" t="s">
        <v>245</v>
      </c>
      <c r="E76" s="34"/>
      <c r="F76" s="21"/>
      <c r="G76" s="19">
        <f t="shared" si="3"/>
        <v>7030000</v>
      </c>
      <c r="H76" s="20">
        <v>7030000</v>
      </c>
      <c r="I76" s="20">
        <v>0</v>
      </c>
    </row>
    <row r="77" spans="2:9" x14ac:dyDescent="0.25">
      <c r="B77" s="49"/>
      <c r="C77" s="49"/>
      <c r="D77" s="32" t="s">
        <v>246</v>
      </c>
      <c r="E77" s="34"/>
      <c r="F77" s="21"/>
      <c r="G77" s="19">
        <f t="shared" si="3"/>
        <v>696121</v>
      </c>
      <c r="H77" s="20">
        <v>696121</v>
      </c>
      <c r="I77" s="20">
        <v>0</v>
      </c>
    </row>
    <row r="78" spans="2:9" x14ac:dyDescent="0.25">
      <c r="B78" s="49"/>
      <c r="C78" s="49"/>
      <c r="D78" s="32" t="s">
        <v>247</v>
      </c>
      <c r="E78" s="34"/>
      <c r="F78" s="21"/>
      <c r="G78" s="21"/>
      <c r="H78" s="20"/>
      <c r="I78" s="20"/>
    </row>
    <row r="79" spans="2:9" x14ac:dyDescent="0.25">
      <c r="B79" s="49"/>
      <c r="C79" s="49"/>
      <c r="D79" s="32" t="s">
        <v>248</v>
      </c>
      <c r="E79" s="34"/>
      <c r="F79" s="21"/>
      <c r="G79" s="19">
        <f>H79+I79</f>
        <v>1778603852</v>
      </c>
      <c r="H79" s="20">
        <v>1778603852</v>
      </c>
      <c r="I79" s="20">
        <v>0</v>
      </c>
    </row>
    <row r="80" spans="2:9" ht="15.75" customHeight="1" x14ac:dyDescent="0.25">
      <c r="B80" s="49"/>
      <c r="C80" s="49"/>
      <c r="D80" s="32" t="s">
        <v>249</v>
      </c>
      <c r="E80" s="34"/>
      <c r="F80" s="21"/>
      <c r="G80" s="19">
        <f t="shared" si="3"/>
        <v>0</v>
      </c>
      <c r="H80" s="20">
        <v>0</v>
      </c>
      <c r="I80" s="20">
        <v>0</v>
      </c>
    </row>
    <row r="81" spans="2:9" x14ac:dyDescent="0.25">
      <c r="B81" s="49"/>
      <c r="C81" s="49"/>
      <c r="D81" s="32" t="s">
        <v>250</v>
      </c>
      <c r="E81" s="34"/>
      <c r="F81" s="21"/>
      <c r="G81" s="19">
        <f t="shared" si="3"/>
        <v>0</v>
      </c>
      <c r="H81" s="20">
        <v>0</v>
      </c>
      <c r="I81" s="20">
        <v>0</v>
      </c>
    </row>
    <row r="82" spans="2:9" x14ac:dyDescent="0.25">
      <c r="B82" s="49"/>
      <c r="C82" s="49"/>
      <c r="D82" s="32" t="s">
        <v>251</v>
      </c>
      <c r="E82" s="34"/>
      <c r="F82" s="21"/>
      <c r="G82" s="19">
        <f>H82+I82</f>
        <v>10644290</v>
      </c>
      <c r="H82" s="20">
        <v>10644290</v>
      </c>
      <c r="I82" s="20">
        <v>0</v>
      </c>
    </row>
    <row r="83" spans="2:9" x14ac:dyDescent="0.25">
      <c r="B83" s="49"/>
      <c r="C83" s="49"/>
      <c r="D83" s="32" t="s">
        <v>252</v>
      </c>
      <c r="E83" s="34"/>
      <c r="F83" s="21"/>
      <c r="G83" s="19">
        <f>H83+I83</f>
        <v>4962163406</v>
      </c>
      <c r="H83" s="20">
        <v>4962163406</v>
      </c>
      <c r="I83" s="20">
        <v>0</v>
      </c>
    </row>
    <row r="84" spans="2:9" x14ac:dyDescent="0.25">
      <c r="B84" s="49"/>
      <c r="C84" s="49"/>
      <c r="D84" s="28" t="s">
        <v>253</v>
      </c>
      <c r="E84" s="30"/>
      <c r="F84" s="25"/>
      <c r="G84" s="22">
        <f>H84+I84</f>
        <v>11381049597</v>
      </c>
      <c r="H84" s="23">
        <v>11381049597</v>
      </c>
      <c r="I84" s="23">
        <v>0</v>
      </c>
    </row>
    <row r="85" spans="2:9" ht="15.75" customHeight="1" x14ac:dyDescent="0.25">
      <c r="B85" s="49"/>
      <c r="C85" s="49"/>
      <c r="D85" s="28" t="s">
        <v>254</v>
      </c>
      <c r="E85" s="30"/>
      <c r="F85" s="25"/>
      <c r="G85" s="22">
        <f>H85+I85</f>
        <v>95208174318</v>
      </c>
      <c r="H85" s="23">
        <f>H72+H84</f>
        <v>42966022692</v>
      </c>
      <c r="I85" s="23">
        <f>I72+I84</f>
        <v>52242151626</v>
      </c>
    </row>
    <row r="86" spans="2:9" ht="15.75" customHeight="1" x14ac:dyDescent="0.25">
      <c r="B86" s="35">
        <v>6</v>
      </c>
      <c r="C86" s="35"/>
      <c r="D86" s="36" t="s">
        <v>255</v>
      </c>
      <c r="E86" s="37"/>
      <c r="F86" s="37"/>
      <c r="G86" s="38"/>
      <c r="H86" s="20"/>
      <c r="I86" s="20"/>
    </row>
    <row r="87" spans="2:9" x14ac:dyDescent="0.25">
      <c r="B87" s="35"/>
      <c r="C87" s="35"/>
      <c r="D87" s="39" t="s">
        <v>29</v>
      </c>
      <c r="E87" s="39"/>
      <c r="F87" s="39"/>
      <c r="G87" s="15" t="s">
        <v>30</v>
      </c>
      <c r="H87" s="20"/>
      <c r="I87" s="20"/>
    </row>
    <row r="88" spans="2:9" s="10" customFormat="1" ht="33" customHeight="1" x14ac:dyDescent="0.25">
      <c r="B88" s="35"/>
      <c r="C88" s="35"/>
      <c r="D88" s="28" t="s">
        <v>257</v>
      </c>
      <c r="E88" s="29"/>
      <c r="F88" s="30"/>
      <c r="G88" s="14" t="s">
        <v>194</v>
      </c>
      <c r="H88" s="16" t="s">
        <v>195</v>
      </c>
      <c r="I88" s="17" t="s">
        <v>196</v>
      </c>
    </row>
    <row r="89" spans="2:9" ht="18" customHeight="1" x14ac:dyDescent="0.25">
      <c r="B89" s="35"/>
      <c r="C89" s="35"/>
      <c r="D89" s="32" t="s">
        <v>258</v>
      </c>
      <c r="E89" s="33"/>
      <c r="F89" s="34"/>
      <c r="G89" s="19">
        <f>H89+I89</f>
        <v>4871918</v>
      </c>
      <c r="H89" s="20">
        <v>4871918</v>
      </c>
      <c r="I89" s="20">
        <v>0</v>
      </c>
    </row>
    <row r="90" spans="2:9" ht="18" customHeight="1" x14ac:dyDescent="0.25">
      <c r="B90" s="35"/>
      <c r="C90" s="35"/>
      <c r="D90" s="32" t="s">
        <v>259</v>
      </c>
      <c r="E90" s="33"/>
      <c r="F90" s="34"/>
      <c r="G90" s="19">
        <f>H90+I90</f>
        <v>357618208</v>
      </c>
      <c r="H90" s="20">
        <v>37819311</v>
      </c>
      <c r="I90" s="20">
        <v>319798897</v>
      </c>
    </row>
    <row r="91" spans="2:9" ht="18" customHeight="1" x14ac:dyDescent="0.25">
      <c r="B91" s="35"/>
      <c r="C91" s="35"/>
      <c r="D91" s="32" t="s">
        <v>260</v>
      </c>
      <c r="E91" s="33"/>
      <c r="F91" s="34"/>
      <c r="G91" s="19">
        <f>H91+I91</f>
        <v>0</v>
      </c>
      <c r="H91" s="20">
        <v>0</v>
      </c>
      <c r="I91" s="20">
        <v>0</v>
      </c>
    </row>
    <row r="92" spans="2:9" ht="27" customHeight="1" x14ac:dyDescent="0.25">
      <c r="B92" s="35"/>
      <c r="C92" s="35"/>
      <c r="D92" s="32" t="s">
        <v>261</v>
      </c>
      <c r="E92" s="33"/>
      <c r="F92" s="34"/>
      <c r="G92" s="19">
        <f>H92+I92</f>
        <v>4269797</v>
      </c>
      <c r="H92" s="20">
        <v>4269797</v>
      </c>
      <c r="I92" s="20">
        <v>0</v>
      </c>
    </row>
    <row r="93" spans="2:9" ht="18" customHeight="1" x14ac:dyDescent="0.25">
      <c r="B93" s="35"/>
      <c r="C93" s="35"/>
      <c r="D93" s="32" t="s">
        <v>262</v>
      </c>
      <c r="E93" s="33"/>
      <c r="F93" s="34"/>
      <c r="G93" s="19">
        <f>H93+I93</f>
        <v>709053872</v>
      </c>
      <c r="H93" s="20">
        <v>634961394</v>
      </c>
      <c r="I93" s="20">
        <v>74092478</v>
      </c>
    </row>
    <row r="94" spans="2:9" ht="18" customHeight="1" x14ac:dyDescent="0.25">
      <c r="B94" s="35"/>
      <c r="C94" s="35"/>
      <c r="D94" s="32" t="s">
        <v>263</v>
      </c>
      <c r="E94" s="33"/>
      <c r="F94" s="34"/>
      <c r="G94" s="19">
        <f t="shared" ref="G94:G149" si="4">H94+I94</f>
        <v>0</v>
      </c>
      <c r="H94" s="20">
        <v>0</v>
      </c>
      <c r="I94" s="20">
        <v>0</v>
      </c>
    </row>
    <row r="95" spans="2:9" ht="18" customHeight="1" x14ac:dyDescent="0.25">
      <c r="B95" s="35"/>
      <c r="C95" s="35"/>
      <c r="D95" s="32" t="s">
        <v>264</v>
      </c>
      <c r="E95" s="33"/>
      <c r="F95" s="34"/>
      <c r="G95" s="19">
        <f t="shared" si="4"/>
        <v>0</v>
      </c>
      <c r="H95" s="20">
        <v>0</v>
      </c>
      <c r="I95" s="20">
        <v>0</v>
      </c>
    </row>
    <row r="96" spans="2:9" ht="18" customHeight="1" x14ac:dyDescent="0.25">
      <c r="B96" s="35"/>
      <c r="C96" s="35"/>
      <c r="D96" s="32" t="s">
        <v>265</v>
      </c>
      <c r="E96" s="33"/>
      <c r="F96" s="34"/>
      <c r="G96" s="19">
        <f>H96+I96</f>
        <v>6882544532</v>
      </c>
      <c r="H96" s="20">
        <v>4043632608</v>
      </c>
      <c r="I96" s="20">
        <v>2838911924</v>
      </c>
    </row>
    <row r="97" spans="2:9" ht="18" customHeight="1" x14ac:dyDescent="0.25">
      <c r="B97" s="35"/>
      <c r="C97" s="35"/>
      <c r="D97" s="32" t="s">
        <v>266</v>
      </c>
      <c r="E97" s="33"/>
      <c r="F97" s="34"/>
      <c r="G97" s="19">
        <f>H97+I97</f>
        <v>14147532</v>
      </c>
      <c r="H97" s="20">
        <v>14147532</v>
      </c>
      <c r="I97" s="20">
        <v>0</v>
      </c>
    </row>
    <row r="98" spans="2:9" ht="18" customHeight="1" x14ac:dyDescent="0.25">
      <c r="B98" s="35"/>
      <c r="C98" s="35"/>
      <c r="D98" s="32" t="s">
        <v>267</v>
      </c>
      <c r="E98" s="33"/>
      <c r="F98" s="34"/>
      <c r="G98" s="19">
        <f>H98+I98</f>
        <v>22002425</v>
      </c>
      <c r="H98" s="20">
        <v>22002425</v>
      </c>
      <c r="I98" s="20">
        <v>0</v>
      </c>
    </row>
    <row r="99" spans="2:9" x14ac:dyDescent="0.25">
      <c r="B99" s="35"/>
      <c r="C99" s="35"/>
      <c r="D99" s="28" t="s">
        <v>268</v>
      </c>
      <c r="E99" s="29"/>
      <c r="F99" s="30"/>
      <c r="G99" s="22">
        <f>H99+I99</f>
        <v>7994508284</v>
      </c>
      <c r="H99" s="23">
        <f>SUM(H89:H98)</f>
        <v>4761704985</v>
      </c>
      <c r="I99" s="23">
        <f>SUM(I89:I98)</f>
        <v>3232803299</v>
      </c>
    </row>
    <row r="100" spans="2:9" s="10" customFormat="1" x14ac:dyDescent="0.25">
      <c r="B100" s="35"/>
      <c r="C100" s="35"/>
      <c r="D100" s="28" t="s">
        <v>269</v>
      </c>
      <c r="E100" s="29"/>
      <c r="F100" s="30"/>
      <c r="G100" s="26"/>
      <c r="H100" s="20"/>
      <c r="I100" s="20"/>
    </row>
    <row r="101" spans="2:9" ht="15.75" customHeight="1" x14ac:dyDescent="0.25">
      <c r="B101" s="35"/>
      <c r="C101" s="35"/>
      <c r="D101" s="32" t="s">
        <v>277</v>
      </c>
      <c r="E101" s="33"/>
      <c r="F101" s="34"/>
      <c r="G101" s="19">
        <f>H101+I101</f>
        <v>124388765</v>
      </c>
      <c r="H101" s="20">
        <v>101094866</v>
      </c>
      <c r="I101" s="20">
        <v>23293899</v>
      </c>
    </row>
    <row r="102" spans="2:9" ht="15.75" customHeight="1" x14ac:dyDescent="0.25">
      <c r="B102" s="35"/>
      <c r="C102" s="35"/>
      <c r="D102" s="32" t="s">
        <v>278</v>
      </c>
      <c r="E102" s="33"/>
      <c r="F102" s="34"/>
      <c r="G102" s="19">
        <f>H102+I102</f>
        <v>2107156608</v>
      </c>
      <c r="H102" s="20">
        <v>2008487289</v>
      </c>
      <c r="I102" s="20">
        <v>98669319</v>
      </c>
    </row>
    <row r="103" spans="2:9" ht="15.75" customHeight="1" x14ac:dyDescent="0.25">
      <c r="B103" s="35"/>
      <c r="C103" s="35"/>
      <c r="D103" s="32" t="s">
        <v>279</v>
      </c>
      <c r="E103" s="33"/>
      <c r="F103" s="34"/>
      <c r="G103" s="19">
        <f t="shared" si="4"/>
        <v>0</v>
      </c>
      <c r="H103" s="20">
        <v>0</v>
      </c>
      <c r="I103" s="20">
        <v>0</v>
      </c>
    </row>
    <row r="104" spans="2:9" ht="15.75" customHeight="1" x14ac:dyDescent="0.25">
      <c r="B104" s="35"/>
      <c r="C104" s="35"/>
      <c r="D104" s="32" t="s">
        <v>276</v>
      </c>
      <c r="E104" s="33"/>
      <c r="F104" s="34"/>
      <c r="G104" s="19">
        <f t="shared" si="4"/>
        <v>297876048</v>
      </c>
      <c r="H104" s="20">
        <v>185948854</v>
      </c>
      <c r="I104" s="20">
        <v>111927194</v>
      </c>
    </row>
    <row r="105" spans="2:9" ht="15.75" customHeight="1" x14ac:dyDescent="0.25">
      <c r="B105" s="35"/>
      <c r="C105" s="35"/>
      <c r="D105" s="28" t="s">
        <v>270</v>
      </c>
      <c r="E105" s="29"/>
      <c r="F105" s="30"/>
      <c r="G105" s="22">
        <f t="shared" si="4"/>
        <v>2529421421</v>
      </c>
      <c r="H105" s="23">
        <f>SUM(H101:H104)</f>
        <v>2295531009</v>
      </c>
      <c r="I105" s="23">
        <f>SUM(I101:I104)</f>
        <v>233890412</v>
      </c>
    </row>
    <row r="106" spans="2:9" ht="15.75" customHeight="1" x14ac:dyDescent="0.25">
      <c r="B106" s="35"/>
      <c r="C106" s="35"/>
      <c r="D106" s="32" t="s">
        <v>271</v>
      </c>
      <c r="E106" s="33"/>
      <c r="F106" s="34"/>
      <c r="G106" s="19">
        <f t="shared" si="4"/>
        <v>1784230261</v>
      </c>
      <c r="H106" s="20">
        <v>298630929</v>
      </c>
      <c r="I106" s="20">
        <v>1485599332</v>
      </c>
    </row>
    <row r="107" spans="2:9" ht="15" customHeight="1" x14ac:dyDescent="0.25">
      <c r="B107" s="35"/>
      <c r="C107" s="35"/>
      <c r="D107" s="32" t="s">
        <v>272</v>
      </c>
      <c r="E107" s="33"/>
      <c r="F107" s="34"/>
      <c r="G107" s="19">
        <f t="shared" si="4"/>
        <v>85890991</v>
      </c>
      <c r="H107" s="20">
        <v>85890991</v>
      </c>
      <c r="I107" s="20">
        <v>0</v>
      </c>
    </row>
    <row r="108" spans="2:9" x14ac:dyDescent="0.25">
      <c r="B108" s="35"/>
      <c r="C108" s="35"/>
      <c r="D108" s="32" t="s">
        <v>273</v>
      </c>
      <c r="E108" s="33"/>
      <c r="F108" s="34"/>
      <c r="G108" s="19">
        <f t="shared" si="4"/>
        <v>1017759276</v>
      </c>
      <c r="H108" s="20">
        <v>528002921</v>
      </c>
      <c r="I108" s="20">
        <v>489756355</v>
      </c>
    </row>
    <row r="109" spans="2:9" ht="15.75" customHeight="1" x14ac:dyDescent="0.25">
      <c r="B109" s="35"/>
      <c r="C109" s="35"/>
      <c r="D109" s="28" t="s">
        <v>274</v>
      </c>
      <c r="E109" s="29"/>
      <c r="F109" s="30"/>
      <c r="G109" s="22">
        <f t="shared" si="4"/>
        <v>2887880528</v>
      </c>
      <c r="H109" s="23">
        <f>SUM(H106:H108)</f>
        <v>912524841</v>
      </c>
      <c r="I109" s="23">
        <f>SUM(I106:I108)</f>
        <v>1975355687</v>
      </c>
    </row>
    <row r="110" spans="2:9" x14ac:dyDescent="0.25">
      <c r="B110" s="35"/>
      <c r="C110" s="35"/>
      <c r="D110" s="28" t="s">
        <v>275</v>
      </c>
      <c r="E110" s="29"/>
      <c r="F110" s="30"/>
      <c r="G110" s="22">
        <f t="shared" si="4"/>
        <v>5417301949</v>
      </c>
      <c r="H110" s="23">
        <f>H105+H109</f>
        <v>3208055850</v>
      </c>
      <c r="I110" s="23">
        <f>I105+I109</f>
        <v>2209246099</v>
      </c>
    </row>
    <row r="111" spans="2:9" s="10" customFormat="1" ht="26.25" customHeight="1" x14ac:dyDescent="0.25">
      <c r="B111" s="35"/>
      <c r="C111" s="35"/>
      <c r="D111" s="28" t="s">
        <v>280</v>
      </c>
      <c r="E111" s="29"/>
      <c r="F111" s="30"/>
      <c r="G111" s="22">
        <f t="shared" si="4"/>
        <v>2577206335</v>
      </c>
      <c r="H111" s="23">
        <f>H99-H110</f>
        <v>1553649135</v>
      </c>
      <c r="I111" s="23">
        <f>I99-I110</f>
        <v>1023557200</v>
      </c>
    </row>
    <row r="112" spans="2:9" ht="16.5" customHeight="1" x14ac:dyDescent="0.25">
      <c r="B112" s="35"/>
      <c r="C112" s="35"/>
      <c r="D112" s="40" t="s">
        <v>281</v>
      </c>
      <c r="E112" s="41"/>
      <c r="F112" s="42"/>
      <c r="G112" s="19">
        <f t="shared" si="4"/>
        <v>2031912625</v>
      </c>
      <c r="H112" s="20">
        <v>701927047</v>
      </c>
      <c r="I112" s="20">
        <v>1329985578</v>
      </c>
    </row>
    <row r="113" spans="2:9" ht="16.5" customHeight="1" x14ac:dyDescent="0.25">
      <c r="B113" s="35"/>
      <c r="C113" s="35"/>
      <c r="D113" s="40" t="s">
        <v>282</v>
      </c>
      <c r="E113" s="41"/>
      <c r="F113" s="42"/>
      <c r="G113" s="19">
        <f t="shared" si="4"/>
        <v>0</v>
      </c>
      <c r="H113" s="20">
        <v>0</v>
      </c>
      <c r="I113" s="20">
        <v>0</v>
      </c>
    </row>
    <row r="114" spans="2:9" ht="16.5" customHeight="1" x14ac:dyDescent="0.25">
      <c r="B114" s="35"/>
      <c r="C114" s="35"/>
      <c r="D114" s="43" t="s">
        <v>283</v>
      </c>
      <c r="E114" s="44"/>
      <c r="F114" s="45"/>
      <c r="G114" s="19">
        <f>H114+I114</f>
        <v>0</v>
      </c>
      <c r="H114" s="20">
        <v>0</v>
      </c>
      <c r="I114" s="20">
        <v>0</v>
      </c>
    </row>
    <row r="115" spans="2:9" ht="15" customHeight="1" x14ac:dyDescent="0.25">
      <c r="B115" s="35"/>
      <c r="C115" s="35"/>
      <c r="D115" s="40" t="s">
        <v>284</v>
      </c>
      <c r="E115" s="41"/>
      <c r="F115" s="42"/>
      <c r="G115" s="19">
        <f>H115+I115</f>
        <v>968226403</v>
      </c>
      <c r="H115" s="20">
        <v>651470817</v>
      </c>
      <c r="I115" s="20">
        <v>316755586</v>
      </c>
    </row>
    <row r="116" spans="2:9" s="27" customFormat="1" ht="15" customHeight="1" x14ac:dyDescent="0.25">
      <c r="B116" s="35"/>
      <c r="C116" s="35"/>
      <c r="D116" s="46" t="s">
        <v>285</v>
      </c>
      <c r="E116" s="47"/>
      <c r="F116" s="48"/>
      <c r="G116" s="23">
        <f>G111-G112-G113-G114-G115</f>
        <v>-422932693</v>
      </c>
      <c r="H116" s="23">
        <f>H111-H112-H113-H114-H115</f>
        <v>200251271</v>
      </c>
      <c r="I116" s="23">
        <f>I111-I112-I113-I114-I115</f>
        <v>-623183964</v>
      </c>
    </row>
    <row r="117" spans="2:9" s="10" customFormat="1" x14ac:dyDescent="0.25">
      <c r="B117" s="35"/>
      <c r="C117" s="35"/>
      <c r="D117" s="28" t="s">
        <v>286</v>
      </c>
      <c r="E117" s="29"/>
      <c r="F117" s="30"/>
      <c r="G117" s="19"/>
      <c r="H117" s="20"/>
      <c r="I117" s="20"/>
    </row>
    <row r="118" spans="2:9" ht="15.75" customHeight="1" x14ac:dyDescent="0.25">
      <c r="B118" s="35"/>
      <c r="C118" s="35"/>
      <c r="D118" s="32" t="s">
        <v>287</v>
      </c>
      <c r="E118" s="33"/>
      <c r="F118" s="34"/>
      <c r="G118" s="19">
        <f t="shared" si="4"/>
        <v>512877153</v>
      </c>
      <c r="H118" s="20">
        <v>397403181</v>
      </c>
      <c r="I118" s="20">
        <v>115473972</v>
      </c>
    </row>
    <row r="119" spans="2:9" x14ac:dyDescent="0.25">
      <c r="B119" s="35"/>
      <c r="C119" s="35"/>
      <c r="D119" s="32" t="s">
        <v>288</v>
      </c>
      <c r="E119" s="33"/>
      <c r="F119" s="34"/>
      <c r="G119" s="19">
        <f t="shared" si="4"/>
        <v>2278421757</v>
      </c>
      <c r="H119" s="20">
        <v>822564887</v>
      </c>
      <c r="I119" s="20">
        <v>1455856870</v>
      </c>
    </row>
    <row r="120" spans="2:9" ht="15.75" customHeight="1" x14ac:dyDescent="0.25">
      <c r="B120" s="35"/>
      <c r="C120" s="35"/>
      <c r="D120" s="32" t="s">
        <v>289</v>
      </c>
      <c r="E120" s="33"/>
      <c r="F120" s="34"/>
      <c r="G120" s="19">
        <f t="shared" si="4"/>
        <v>3371391</v>
      </c>
      <c r="H120" s="20">
        <v>103815</v>
      </c>
      <c r="I120" s="20">
        <v>3267576</v>
      </c>
    </row>
    <row r="121" spans="2:9" ht="15.75" customHeight="1" x14ac:dyDescent="0.25">
      <c r="B121" s="35"/>
      <c r="C121" s="35"/>
      <c r="D121" s="32" t="s">
        <v>290</v>
      </c>
      <c r="E121" s="33"/>
      <c r="F121" s="34"/>
      <c r="G121" s="19">
        <f t="shared" si="4"/>
        <v>30855550</v>
      </c>
      <c r="H121" s="20">
        <v>30490170</v>
      </c>
      <c r="I121" s="20">
        <v>365380</v>
      </c>
    </row>
    <row r="122" spans="2:9" ht="15.75" customHeight="1" x14ac:dyDescent="0.25">
      <c r="B122" s="35"/>
      <c r="C122" s="35"/>
      <c r="D122" s="32" t="s">
        <v>291</v>
      </c>
      <c r="E122" s="33"/>
      <c r="F122" s="34"/>
      <c r="G122" s="19">
        <f t="shared" si="4"/>
        <v>2009554929</v>
      </c>
      <c r="H122" s="20">
        <v>618559362</v>
      </c>
      <c r="I122" s="20">
        <v>1390995567</v>
      </c>
    </row>
    <row r="123" spans="2:9" ht="15.75" customHeight="1" x14ac:dyDescent="0.25">
      <c r="B123" s="35"/>
      <c r="C123" s="35"/>
      <c r="D123" s="32" t="s">
        <v>292</v>
      </c>
      <c r="E123" s="33"/>
      <c r="F123" s="34"/>
      <c r="G123" s="19">
        <f t="shared" si="4"/>
        <v>403454</v>
      </c>
      <c r="H123" s="20">
        <v>393168</v>
      </c>
      <c r="I123" s="20">
        <v>10286</v>
      </c>
    </row>
    <row r="124" spans="2:9" x14ac:dyDescent="0.25">
      <c r="B124" s="35"/>
      <c r="C124" s="35"/>
      <c r="D124" s="32" t="s">
        <v>293</v>
      </c>
      <c r="E124" s="33"/>
      <c r="F124" s="34"/>
      <c r="G124" s="19">
        <f t="shared" si="4"/>
        <v>359131260</v>
      </c>
      <c r="H124" s="20">
        <v>217644073</v>
      </c>
      <c r="I124" s="20">
        <v>141487187</v>
      </c>
    </row>
    <row r="125" spans="2:9" s="27" customFormat="1" x14ac:dyDescent="0.25">
      <c r="B125" s="35"/>
      <c r="C125" s="35"/>
      <c r="D125" s="28" t="s">
        <v>294</v>
      </c>
      <c r="E125" s="29"/>
      <c r="F125" s="30"/>
      <c r="G125" s="22">
        <f t="shared" si="4"/>
        <v>5194615494</v>
      </c>
      <c r="H125" s="23">
        <f>SUM(H118:H124)</f>
        <v>2087158656</v>
      </c>
      <c r="I125" s="23">
        <f>SUM(I118:I124)</f>
        <v>3107456838</v>
      </c>
    </row>
    <row r="126" spans="2:9" s="10" customFormat="1" x14ac:dyDescent="0.25">
      <c r="B126" s="35"/>
      <c r="C126" s="35"/>
      <c r="D126" s="28" t="s">
        <v>295</v>
      </c>
      <c r="E126" s="29"/>
      <c r="F126" s="30"/>
      <c r="G126" s="26"/>
      <c r="H126" s="20"/>
      <c r="I126" s="20"/>
    </row>
    <row r="127" spans="2:9" ht="15.75" customHeight="1" x14ac:dyDescent="0.25">
      <c r="B127" s="35"/>
      <c r="C127" s="35"/>
      <c r="D127" s="32" t="s">
        <v>296</v>
      </c>
      <c r="E127" s="33"/>
      <c r="F127" s="34"/>
      <c r="G127" s="19">
        <f t="shared" si="4"/>
        <v>362170125</v>
      </c>
      <c r="H127" s="20">
        <v>243801585</v>
      </c>
      <c r="I127" s="20">
        <v>118368540</v>
      </c>
    </row>
    <row r="128" spans="2:9" ht="15.75" customHeight="1" x14ac:dyDescent="0.25">
      <c r="B128" s="35"/>
      <c r="C128" s="35"/>
      <c r="D128" s="32" t="s">
        <v>297</v>
      </c>
      <c r="E128" s="33"/>
      <c r="F128" s="34"/>
      <c r="G128" s="19">
        <f t="shared" si="4"/>
        <v>1274281802</v>
      </c>
      <c r="H128" s="20">
        <v>1877106</v>
      </c>
      <c r="I128" s="20">
        <v>1272404696</v>
      </c>
    </row>
    <row r="129" spans="2:9" ht="15.75" customHeight="1" x14ac:dyDescent="0.25">
      <c r="B129" s="35"/>
      <c r="C129" s="35"/>
      <c r="D129" s="32" t="s">
        <v>298</v>
      </c>
      <c r="E129" s="33"/>
      <c r="F129" s="34"/>
      <c r="G129" s="19">
        <f t="shared" si="4"/>
        <v>7363293</v>
      </c>
      <c r="H129" s="20">
        <v>372374</v>
      </c>
      <c r="I129" s="20">
        <v>6990919</v>
      </c>
    </row>
    <row r="130" spans="2:9" x14ac:dyDescent="0.25">
      <c r="B130" s="35"/>
      <c r="C130" s="35"/>
      <c r="D130" s="32" t="s">
        <v>299</v>
      </c>
      <c r="E130" s="33"/>
      <c r="F130" s="34"/>
      <c r="G130" s="19">
        <f t="shared" si="4"/>
        <v>0</v>
      </c>
      <c r="H130" s="20">
        <v>0</v>
      </c>
      <c r="I130" s="20">
        <v>0</v>
      </c>
    </row>
    <row r="131" spans="2:9" x14ac:dyDescent="0.25">
      <c r="B131" s="35"/>
      <c r="C131" s="35"/>
      <c r="D131" s="32" t="s">
        <v>300</v>
      </c>
      <c r="E131" s="33"/>
      <c r="F131" s="34"/>
      <c r="G131" s="19">
        <f t="shared" si="4"/>
        <v>53283805</v>
      </c>
      <c r="H131" s="20">
        <v>48570477</v>
      </c>
      <c r="I131" s="20">
        <v>4713328</v>
      </c>
    </row>
    <row r="132" spans="2:9" s="27" customFormat="1" x14ac:dyDescent="0.25">
      <c r="B132" s="35"/>
      <c r="C132" s="35"/>
      <c r="D132" s="28" t="s">
        <v>301</v>
      </c>
      <c r="E132" s="29"/>
      <c r="F132" s="30"/>
      <c r="G132" s="22">
        <f>H132+I132</f>
        <v>1697099025</v>
      </c>
      <c r="H132" s="23">
        <f>SUM(H127:H131)</f>
        <v>294621542</v>
      </c>
      <c r="I132" s="23">
        <f>SUM(I127:I131)</f>
        <v>1402477483</v>
      </c>
    </row>
    <row r="133" spans="2:9" s="10" customFormat="1" ht="15.75" customHeight="1" x14ac:dyDescent="0.25">
      <c r="B133" s="35"/>
      <c r="C133" s="35"/>
      <c r="D133" s="28" t="s">
        <v>302</v>
      </c>
      <c r="E133" s="29"/>
      <c r="F133" s="30"/>
      <c r="G133" s="22">
        <f t="shared" si="4"/>
        <v>3074583776</v>
      </c>
      <c r="H133" s="23">
        <f>H116+H125-H132</f>
        <v>1992788385</v>
      </c>
      <c r="I133" s="23">
        <f>I116+I125-I132</f>
        <v>1081795391</v>
      </c>
    </row>
    <row r="134" spans="2:9" s="10" customFormat="1" x14ac:dyDescent="0.25">
      <c r="B134" s="35"/>
      <c r="C134" s="35"/>
      <c r="D134" s="28" t="s">
        <v>303</v>
      </c>
      <c r="E134" s="29"/>
      <c r="F134" s="30"/>
      <c r="G134" s="26"/>
      <c r="H134" s="20"/>
      <c r="I134" s="20"/>
    </row>
    <row r="135" spans="2:9" ht="15.75" customHeight="1" x14ac:dyDescent="0.25">
      <c r="B135" s="35"/>
      <c r="C135" s="35"/>
      <c r="D135" s="32" t="s">
        <v>304</v>
      </c>
      <c r="E135" s="33"/>
      <c r="F135" s="34"/>
      <c r="G135" s="19">
        <f t="shared" si="4"/>
        <v>826191415</v>
      </c>
      <c r="H135" s="20">
        <v>826191415</v>
      </c>
      <c r="I135" s="20">
        <v>0</v>
      </c>
    </row>
    <row r="136" spans="2:9" ht="15.75" customHeight="1" x14ac:dyDescent="0.25">
      <c r="B136" s="35"/>
      <c r="C136" s="35"/>
      <c r="D136" s="32" t="s">
        <v>305</v>
      </c>
      <c r="E136" s="33"/>
      <c r="F136" s="34"/>
      <c r="G136" s="19">
        <f t="shared" si="4"/>
        <v>115032641</v>
      </c>
      <c r="H136" s="20">
        <v>115032641</v>
      </c>
      <c r="I136" s="20">
        <v>0</v>
      </c>
    </row>
    <row r="137" spans="2:9" ht="15.75" customHeight="1" x14ac:dyDescent="0.25">
      <c r="B137" s="35"/>
      <c r="C137" s="35"/>
      <c r="D137" s="32" t="s">
        <v>306</v>
      </c>
      <c r="E137" s="33"/>
      <c r="F137" s="34"/>
      <c r="G137" s="19">
        <f t="shared" si="4"/>
        <v>20973039</v>
      </c>
      <c r="H137" s="20">
        <v>20973039</v>
      </c>
      <c r="I137" s="20">
        <v>0</v>
      </c>
    </row>
    <row r="138" spans="2:9" x14ac:dyDescent="0.25">
      <c r="B138" s="35"/>
      <c r="C138" s="35"/>
      <c r="D138" s="32" t="s">
        <v>307</v>
      </c>
      <c r="E138" s="33"/>
      <c r="F138" s="34"/>
      <c r="G138" s="19">
        <f t="shared" si="4"/>
        <v>49609856</v>
      </c>
      <c r="H138" s="20">
        <v>49609856</v>
      </c>
      <c r="I138" s="20">
        <v>0</v>
      </c>
    </row>
    <row r="139" spans="2:9" x14ac:dyDescent="0.25">
      <c r="B139" s="35"/>
      <c r="C139" s="35"/>
      <c r="D139" s="32" t="s">
        <v>308</v>
      </c>
      <c r="E139" s="33"/>
      <c r="F139" s="34"/>
      <c r="G139" s="19">
        <f t="shared" si="4"/>
        <v>123632769</v>
      </c>
      <c r="H139" s="20">
        <v>123632769</v>
      </c>
      <c r="I139" s="20">
        <v>0</v>
      </c>
    </row>
    <row r="140" spans="2:9" x14ac:dyDescent="0.25">
      <c r="B140" s="35"/>
      <c r="C140" s="35"/>
      <c r="D140" s="32" t="s">
        <v>309</v>
      </c>
      <c r="E140" s="33"/>
      <c r="F140" s="34"/>
      <c r="G140" s="19">
        <f t="shared" si="4"/>
        <v>132003772</v>
      </c>
      <c r="H140" s="20">
        <v>132003772</v>
      </c>
      <c r="I140" s="20">
        <v>0</v>
      </c>
    </row>
    <row r="141" spans="2:9" ht="15.75" customHeight="1" x14ac:dyDescent="0.25">
      <c r="B141" s="35"/>
      <c r="C141" s="35"/>
      <c r="D141" s="32" t="s">
        <v>310</v>
      </c>
      <c r="E141" s="33"/>
      <c r="F141" s="34"/>
      <c r="G141" s="19">
        <f t="shared" si="4"/>
        <v>178146755</v>
      </c>
      <c r="H141" s="20">
        <v>178146755</v>
      </c>
      <c r="I141" s="20">
        <v>0</v>
      </c>
    </row>
    <row r="142" spans="2:9" x14ac:dyDescent="0.25">
      <c r="B142" s="35"/>
      <c r="C142" s="35"/>
      <c r="D142" s="28" t="s">
        <v>311</v>
      </c>
      <c r="E142" s="29"/>
      <c r="F142" s="30"/>
      <c r="G142" s="22">
        <f t="shared" si="4"/>
        <v>1445590247</v>
      </c>
      <c r="H142" s="23">
        <f>SUM(H135:H141)</f>
        <v>1445590247</v>
      </c>
      <c r="I142" s="23">
        <v>0</v>
      </c>
    </row>
    <row r="143" spans="2:9" s="10" customFormat="1" ht="15.75" customHeight="1" x14ac:dyDescent="0.25">
      <c r="B143" s="35"/>
      <c r="C143" s="35"/>
      <c r="D143" s="28" t="s">
        <v>312</v>
      </c>
      <c r="E143" s="29"/>
      <c r="F143" s="30"/>
      <c r="G143" s="26"/>
      <c r="H143" s="20"/>
      <c r="I143" s="20"/>
    </row>
    <row r="144" spans="2:9" s="10" customFormat="1" ht="27.75" customHeight="1" x14ac:dyDescent="0.25">
      <c r="B144" s="35"/>
      <c r="C144" s="35"/>
      <c r="D144" s="28" t="s">
        <v>313</v>
      </c>
      <c r="E144" s="29"/>
      <c r="F144" s="30"/>
      <c r="G144" s="22">
        <f t="shared" si="4"/>
        <v>1628993529</v>
      </c>
      <c r="H144" s="23">
        <f>H133-H142</f>
        <v>547198138</v>
      </c>
      <c r="I144" s="23">
        <f>I133-I142</f>
        <v>1081795391</v>
      </c>
    </row>
    <row r="145" spans="2:9" x14ac:dyDescent="0.25">
      <c r="B145" s="35"/>
      <c r="C145" s="35"/>
      <c r="D145" s="32" t="s">
        <v>314</v>
      </c>
      <c r="E145" s="33"/>
      <c r="F145" s="34"/>
      <c r="G145" s="19">
        <f t="shared" si="4"/>
        <v>243040379</v>
      </c>
      <c r="H145" s="20">
        <v>243040379</v>
      </c>
      <c r="I145" s="20">
        <v>0</v>
      </c>
    </row>
    <row r="146" spans="2:9" s="10" customFormat="1" ht="15.75" customHeight="1" x14ac:dyDescent="0.25">
      <c r="B146" s="35"/>
      <c r="C146" s="35"/>
      <c r="D146" s="28" t="s">
        <v>315</v>
      </c>
      <c r="E146" s="29"/>
      <c r="F146" s="30"/>
      <c r="G146" s="22">
        <f t="shared" si="4"/>
        <v>1385953150</v>
      </c>
      <c r="H146" s="23">
        <f>H144-H145</f>
        <v>304157759</v>
      </c>
      <c r="I146" s="23">
        <f>I144-I145</f>
        <v>1081795391</v>
      </c>
    </row>
    <row r="147" spans="2:9" ht="15.75" customHeight="1" x14ac:dyDescent="0.25">
      <c r="B147" s="35"/>
      <c r="C147" s="35"/>
      <c r="D147" s="32" t="s">
        <v>316</v>
      </c>
      <c r="E147" s="33"/>
      <c r="F147" s="34"/>
      <c r="G147" s="19">
        <f t="shared" si="4"/>
        <v>0</v>
      </c>
      <c r="H147" s="20">
        <v>0</v>
      </c>
      <c r="I147" s="20">
        <v>0</v>
      </c>
    </row>
    <row r="148" spans="2:9" ht="15.75" customHeight="1" x14ac:dyDescent="0.25">
      <c r="B148" s="35"/>
      <c r="C148" s="35"/>
      <c r="D148" s="32" t="s">
        <v>317</v>
      </c>
      <c r="E148" s="33"/>
      <c r="F148" s="34"/>
      <c r="G148" s="19">
        <f t="shared" si="4"/>
        <v>0</v>
      </c>
      <c r="H148" s="20">
        <v>0</v>
      </c>
      <c r="I148" s="20">
        <v>0</v>
      </c>
    </row>
    <row r="149" spans="2:9" s="10" customFormat="1" x14ac:dyDescent="0.25">
      <c r="B149" s="35"/>
      <c r="C149" s="35"/>
      <c r="D149" s="28" t="s">
        <v>318</v>
      </c>
      <c r="E149" s="29"/>
      <c r="F149" s="30"/>
      <c r="G149" s="22">
        <f t="shared" si="4"/>
        <v>1385953150</v>
      </c>
      <c r="H149" s="23">
        <f>H146+H147+H148</f>
        <v>304157759</v>
      </c>
      <c r="I149" s="23">
        <f>I146+I147+I148</f>
        <v>1081795391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1"/>
      <c r="C153" s="31"/>
      <c r="D153" s="31"/>
      <c r="E153" s="31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1"/>
      <c r="C155" s="31"/>
      <c r="D155" s="31"/>
      <c r="E155" s="31"/>
      <c r="G155" s="11"/>
    </row>
    <row r="156" spans="2:9" ht="15.75" customHeight="1" x14ac:dyDescent="0.25">
      <c r="D156" s="8"/>
    </row>
    <row r="157" spans="2:9" ht="15.75" customHeight="1" x14ac:dyDescent="0.25">
      <c r="B157" s="31"/>
      <c r="C157" s="31"/>
      <c r="D157" s="31"/>
      <c r="E157" s="31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46ECBFF1-DF44-4637-93D5-CF69E11C40D4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9AAD-B043-4E02-81B0-E8B0AD08DC9D}">
  <dimension ref="A1:I158"/>
  <sheetViews>
    <sheetView tabSelected="1" topLeftCell="A122" zoomScale="70" zoomScaleNormal="70" workbookViewId="0">
      <selection activeCell="H145" sqref="H145:I145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93" t="s">
        <v>319</v>
      </c>
      <c r="B1" s="93"/>
      <c r="C1" s="93"/>
      <c r="D1" s="93"/>
      <c r="E1" s="93"/>
      <c r="F1" s="93"/>
      <c r="G1" s="93"/>
    </row>
    <row r="2" spans="1:7" ht="15.75" customHeight="1" thickBot="1" x14ac:dyDescent="0.3">
      <c r="A2" s="93"/>
      <c r="B2" s="93"/>
      <c r="C2" s="93"/>
      <c r="D2" s="93"/>
      <c r="E2" s="93"/>
      <c r="F2" s="93"/>
      <c r="G2" s="93"/>
    </row>
    <row r="3" spans="1:7" ht="15.75" thickBot="1" x14ac:dyDescent="0.3">
      <c r="B3" s="67">
        <v>1</v>
      </c>
      <c r="C3" s="68"/>
      <c r="D3" s="73" t="s">
        <v>165</v>
      </c>
      <c r="E3" s="74"/>
      <c r="F3" s="74"/>
      <c r="G3" s="75"/>
    </row>
    <row r="4" spans="1:7" ht="15.75" customHeight="1" thickBot="1" x14ac:dyDescent="0.3">
      <c r="B4" s="69"/>
      <c r="C4" s="70"/>
      <c r="D4" s="1" t="s">
        <v>166</v>
      </c>
      <c r="E4" s="58" t="s">
        <v>167</v>
      </c>
      <c r="F4" s="59"/>
      <c r="G4" s="60"/>
    </row>
    <row r="5" spans="1:7" ht="15.75" thickBot="1" x14ac:dyDescent="0.3">
      <c r="B5" s="69"/>
      <c r="C5" s="70"/>
      <c r="D5" s="1" t="s">
        <v>168</v>
      </c>
      <c r="E5" s="58" t="s">
        <v>320</v>
      </c>
      <c r="F5" s="59"/>
      <c r="G5" s="60"/>
    </row>
    <row r="6" spans="1:7" ht="15.75" thickBot="1" x14ac:dyDescent="0.3">
      <c r="B6" s="71"/>
      <c r="C6" s="72"/>
      <c r="D6" s="1" t="s">
        <v>170</v>
      </c>
      <c r="E6" s="58" t="s">
        <v>5</v>
      </c>
      <c r="F6" s="59"/>
      <c r="G6" s="60"/>
    </row>
    <row r="7" spans="1:7" ht="15.75" thickBot="1" x14ac:dyDescent="0.3">
      <c r="B7" s="67">
        <v>2</v>
      </c>
      <c r="C7" s="68"/>
      <c r="D7" s="73" t="s">
        <v>171</v>
      </c>
      <c r="E7" s="74"/>
      <c r="F7" s="74"/>
      <c r="G7" s="75"/>
    </row>
    <row r="8" spans="1:7" ht="15" customHeight="1" thickBot="1" x14ac:dyDescent="0.3">
      <c r="B8" s="69"/>
      <c r="C8" s="70"/>
      <c r="D8" s="2" t="s">
        <v>172</v>
      </c>
      <c r="E8" s="58" t="s">
        <v>173</v>
      </c>
      <c r="F8" s="59"/>
      <c r="G8" s="60"/>
    </row>
    <row r="9" spans="1:7" ht="15" customHeight="1" thickBot="1" x14ac:dyDescent="0.3">
      <c r="B9" s="69"/>
      <c r="C9" s="70"/>
      <c r="D9" s="2" t="s">
        <v>174</v>
      </c>
      <c r="E9" s="58" t="s">
        <v>173</v>
      </c>
      <c r="F9" s="59"/>
      <c r="G9" s="60"/>
    </row>
    <row r="10" spans="1:7" ht="15.75" thickBot="1" x14ac:dyDescent="0.3">
      <c r="B10" s="69"/>
      <c r="C10" s="70"/>
      <c r="D10" s="3" t="s">
        <v>175</v>
      </c>
      <c r="E10" s="58" t="s">
        <v>12</v>
      </c>
      <c r="F10" s="59"/>
      <c r="G10" s="60"/>
    </row>
    <row r="11" spans="1:7" ht="15.75" thickBot="1" x14ac:dyDescent="0.3">
      <c r="B11" s="71"/>
      <c r="C11" s="72"/>
      <c r="D11" s="1" t="s">
        <v>176</v>
      </c>
      <c r="E11" s="90" t="s">
        <v>116</v>
      </c>
      <c r="F11" s="91"/>
      <c r="G11" s="92"/>
    </row>
    <row r="12" spans="1:7" ht="15.75" thickBot="1" x14ac:dyDescent="0.3">
      <c r="B12" s="67">
        <v>3</v>
      </c>
      <c r="C12" s="68"/>
      <c r="D12" s="73" t="s">
        <v>177</v>
      </c>
      <c r="E12" s="74"/>
      <c r="F12" s="74"/>
      <c r="G12" s="75"/>
    </row>
    <row r="13" spans="1:7" ht="31.5" customHeight="1" thickBot="1" x14ac:dyDescent="0.3">
      <c r="B13" s="69"/>
      <c r="C13" s="70"/>
      <c r="D13" s="1" t="s">
        <v>178</v>
      </c>
      <c r="E13" s="58" t="s">
        <v>167</v>
      </c>
      <c r="F13" s="59"/>
      <c r="G13" s="60"/>
    </row>
    <row r="14" spans="1:7" ht="15.75" thickBot="1" x14ac:dyDescent="0.3">
      <c r="B14" s="69"/>
      <c r="C14" s="70"/>
      <c r="D14" s="1" t="s">
        <v>179</v>
      </c>
      <c r="E14" s="76">
        <v>1.6103000200000399E+19</v>
      </c>
      <c r="F14" s="77"/>
      <c r="G14" s="78"/>
    </row>
    <row r="15" spans="1:7" ht="15.75" thickBot="1" x14ac:dyDescent="0.3">
      <c r="B15" s="71"/>
      <c r="C15" s="72"/>
      <c r="D15" s="1" t="s">
        <v>180</v>
      </c>
      <c r="E15" s="79" t="s">
        <v>115</v>
      </c>
      <c r="F15" s="80"/>
      <c r="G15" s="81"/>
    </row>
    <row r="16" spans="1:7" ht="15.75" customHeight="1" thickBot="1" x14ac:dyDescent="0.3">
      <c r="B16" s="67">
        <v>4</v>
      </c>
      <c r="C16" s="68"/>
      <c r="D16" s="73" t="s">
        <v>181</v>
      </c>
      <c r="E16" s="74"/>
      <c r="F16" s="74"/>
      <c r="G16" s="75"/>
    </row>
    <row r="17" spans="2:9" ht="15" customHeight="1" x14ac:dyDescent="0.25">
      <c r="B17" s="69"/>
      <c r="C17" s="70"/>
      <c r="D17" s="82" t="s">
        <v>182</v>
      </c>
      <c r="E17" s="84" t="s">
        <v>183</v>
      </c>
      <c r="F17" s="85"/>
      <c r="G17" s="86"/>
    </row>
    <row r="18" spans="2:9" ht="15.75" thickBot="1" x14ac:dyDescent="0.3">
      <c r="B18" s="69"/>
      <c r="C18" s="70"/>
      <c r="D18" s="83"/>
      <c r="E18" s="87" t="s">
        <v>184</v>
      </c>
      <c r="F18" s="88"/>
      <c r="G18" s="89"/>
    </row>
    <row r="19" spans="2:9" ht="26.25" thickBot="1" x14ac:dyDescent="0.3">
      <c r="B19" s="69"/>
      <c r="C19" s="70"/>
      <c r="D19" s="1" t="s">
        <v>185</v>
      </c>
      <c r="E19" s="58" t="s">
        <v>23</v>
      </c>
      <c r="F19" s="59"/>
      <c r="G19" s="60"/>
    </row>
    <row r="20" spans="2:9" ht="15.75" customHeight="1" thickBot="1" x14ac:dyDescent="0.3">
      <c r="B20" s="69"/>
      <c r="C20" s="70"/>
      <c r="D20" s="61" t="s">
        <v>186</v>
      </c>
      <c r="E20" s="62"/>
      <c r="F20" s="62"/>
      <c r="G20" s="63"/>
    </row>
    <row r="21" spans="2:9" ht="26.25" thickBot="1" x14ac:dyDescent="0.3">
      <c r="B21" s="69"/>
      <c r="C21" s="70"/>
      <c r="D21" s="4" t="s">
        <v>187</v>
      </c>
      <c r="E21" s="58">
        <v>144</v>
      </c>
      <c r="F21" s="59"/>
      <c r="G21" s="60"/>
    </row>
    <row r="22" spans="2:9" ht="26.25" thickBot="1" x14ac:dyDescent="0.3">
      <c r="B22" s="69"/>
      <c r="C22" s="70"/>
      <c r="D22" s="4" t="s">
        <v>188</v>
      </c>
      <c r="E22" s="58">
        <v>1150</v>
      </c>
      <c r="F22" s="59"/>
      <c r="G22" s="60"/>
    </row>
    <row r="23" spans="2:9" ht="26.25" thickBot="1" x14ac:dyDescent="0.3">
      <c r="B23" s="69"/>
      <c r="C23" s="70"/>
      <c r="D23" s="4" t="s">
        <v>189</v>
      </c>
      <c r="E23" s="58">
        <v>96120</v>
      </c>
      <c r="F23" s="59"/>
      <c r="G23" s="60"/>
    </row>
    <row r="24" spans="2:9" x14ac:dyDescent="0.25">
      <c r="B24" s="69"/>
      <c r="C24" s="70"/>
      <c r="D24" s="13" t="s">
        <v>190</v>
      </c>
      <c r="E24" s="64">
        <v>1726266</v>
      </c>
      <c r="F24" s="65"/>
      <c r="G24" s="66"/>
    </row>
    <row r="25" spans="2:9" ht="15.75" customHeight="1" x14ac:dyDescent="0.25">
      <c r="B25" s="49">
        <v>5</v>
      </c>
      <c r="C25" s="49"/>
      <c r="D25" s="36" t="s">
        <v>322</v>
      </c>
      <c r="E25" s="37"/>
      <c r="F25" s="37"/>
      <c r="G25" s="38"/>
    </row>
    <row r="26" spans="2:9" ht="15.75" customHeight="1" x14ac:dyDescent="0.25">
      <c r="B26" s="49"/>
      <c r="C26" s="49"/>
      <c r="D26" s="50" t="s">
        <v>191</v>
      </c>
      <c r="E26" s="51"/>
      <c r="F26" s="52" t="s">
        <v>192</v>
      </c>
      <c r="G26" s="53"/>
    </row>
    <row r="27" spans="2:9" ht="33" customHeight="1" x14ac:dyDescent="0.25">
      <c r="B27" s="49"/>
      <c r="C27" s="49"/>
      <c r="D27" s="54" t="s">
        <v>193</v>
      </c>
      <c r="E27" s="55"/>
      <c r="F27" s="56" t="s">
        <v>194</v>
      </c>
      <c r="G27" s="57"/>
      <c r="H27" s="16" t="s">
        <v>195</v>
      </c>
      <c r="I27" s="17" t="s">
        <v>196</v>
      </c>
    </row>
    <row r="28" spans="2:9" ht="15.75" customHeight="1" x14ac:dyDescent="0.25">
      <c r="B28" s="49"/>
      <c r="C28" s="49"/>
      <c r="D28" s="32" t="s">
        <v>197</v>
      </c>
      <c r="E28" s="34"/>
      <c r="F28" s="18"/>
      <c r="G28" s="19">
        <f>H28+I28</f>
        <v>2006706908</v>
      </c>
      <c r="H28" s="20">
        <v>682798751</v>
      </c>
      <c r="I28" s="20">
        <v>1323908157</v>
      </c>
    </row>
    <row r="29" spans="2:9" x14ac:dyDescent="0.25">
      <c r="B29" s="49"/>
      <c r="C29" s="49"/>
      <c r="D29" s="32" t="s">
        <v>198</v>
      </c>
      <c r="E29" s="34"/>
      <c r="F29" s="18"/>
      <c r="G29" s="19">
        <f>H29+I29</f>
        <v>4172748921</v>
      </c>
      <c r="H29" s="20">
        <v>3432257796</v>
      </c>
      <c r="I29" s="20">
        <v>740491125</v>
      </c>
    </row>
    <row r="30" spans="2:9" ht="15.75" customHeight="1" x14ac:dyDescent="0.25">
      <c r="B30" s="49"/>
      <c r="C30" s="49"/>
      <c r="D30" s="32" t="s">
        <v>199</v>
      </c>
      <c r="E30" s="34"/>
      <c r="F30" s="18"/>
      <c r="G30" s="19">
        <f>H30+I30</f>
        <v>12590856955</v>
      </c>
      <c r="H30" s="20">
        <v>1305225954</v>
      </c>
      <c r="I30" s="20">
        <v>11285631001</v>
      </c>
    </row>
    <row r="31" spans="2:9" x14ac:dyDescent="0.25">
      <c r="B31" s="49"/>
      <c r="C31" s="49"/>
      <c r="D31" s="32" t="s">
        <v>200</v>
      </c>
      <c r="E31" s="34"/>
      <c r="F31" s="18"/>
      <c r="G31" s="21"/>
      <c r="H31" s="20"/>
      <c r="I31" s="20"/>
    </row>
    <row r="32" spans="2:9" x14ac:dyDescent="0.25">
      <c r="B32" s="49"/>
      <c r="C32" s="49"/>
      <c r="D32" s="32" t="s">
        <v>201</v>
      </c>
      <c r="E32" s="34"/>
      <c r="F32" s="19">
        <f>H32+I32</f>
        <v>7045241792</v>
      </c>
      <c r="G32" s="21"/>
      <c r="H32" s="20">
        <v>5577899000</v>
      </c>
      <c r="I32" s="20">
        <v>1467342792</v>
      </c>
    </row>
    <row r="33" spans="2:9" ht="15.75" customHeight="1" x14ac:dyDescent="0.25">
      <c r="B33" s="49"/>
      <c r="C33" s="49"/>
      <c r="D33" s="32" t="s">
        <v>202</v>
      </c>
      <c r="E33" s="34"/>
      <c r="F33" s="19">
        <f>H33+I33</f>
        <v>657455</v>
      </c>
      <c r="G33" s="21"/>
      <c r="H33" s="20">
        <v>657455</v>
      </c>
      <c r="I33" s="20">
        <v>0</v>
      </c>
    </row>
    <row r="34" spans="2:9" ht="15.75" customHeight="1" x14ac:dyDescent="0.25">
      <c r="B34" s="49"/>
      <c r="C34" s="49"/>
      <c r="D34" s="32" t="s">
        <v>203</v>
      </c>
      <c r="E34" s="34"/>
      <c r="F34" s="19">
        <f>H34+I34</f>
        <v>0</v>
      </c>
      <c r="G34" s="21"/>
      <c r="H34" s="20"/>
      <c r="I34" s="20"/>
    </row>
    <row r="35" spans="2:9" ht="24" customHeight="1" x14ac:dyDescent="0.25">
      <c r="B35" s="49"/>
      <c r="C35" s="49"/>
      <c r="D35" s="32" t="s">
        <v>204</v>
      </c>
      <c r="E35" s="34"/>
      <c r="F35" s="19">
        <f>H35+I35</f>
        <v>-30778591</v>
      </c>
      <c r="G35" s="21"/>
      <c r="H35" s="20">
        <v>-51790011</v>
      </c>
      <c r="I35" s="20">
        <v>21011420</v>
      </c>
    </row>
    <row r="36" spans="2:9" ht="15.75" customHeight="1" x14ac:dyDescent="0.25">
      <c r="B36" s="49"/>
      <c r="C36" s="49"/>
      <c r="D36" s="32" t="s">
        <v>205</v>
      </c>
      <c r="E36" s="34"/>
      <c r="F36" s="18"/>
      <c r="G36" s="19">
        <f>H36+I36</f>
        <v>7014463201</v>
      </c>
      <c r="H36" s="20">
        <v>5526108989</v>
      </c>
      <c r="I36" s="20">
        <v>1488354212</v>
      </c>
    </row>
    <row r="37" spans="2:9" x14ac:dyDescent="0.25">
      <c r="B37" s="49"/>
      <c r="C37" s="49"/>
      <c r="D37" s="32" t="s">
        <v>206</v>
      </c>
      <c r="E37" s="34"/>
      <c r="F37" s="19">
        <f>H37+I37</f>
        <v>1517334567</v>
      </c>
      <c r="G37" s="21"/>
      <c r="H37" s="20">
        <v>1514250358</v>
      </c>
      <c r="I37" s="20">
        <v>3084209</v>
      </c>
    </row>
    <row r="38" spans="2:9" ht="15" customHeight="1" x14ac:dyDescent="0.25">
      <c r="B38" s="49"/>
      <c r="C38" s="49"/>
      <c r="D38" s="32" t="s">
        <v>207</v>
      </c>
      <c r="E38" s="34"/>
      <c r="F38" s="19">
        <f t="shared" ref="F38" si="0">H38+I38</f>
        <v>0</v>
      </c>
      <c r="G38" s="21"/>
      <c r="H38" s="20">
        <v>0</v>
      </c>
      <c r="I38" s="20">
        <v>0</v>
      </c>
    </row>
    <row r="39" spans="2:9" ht="15.75" customHeight="1" x14ac:dyDescent="0.25">
      <c r="B39" s="49"/>
      <c r="C39" s="49"/>
      <c r="D39" s="32" t="s">
        <v>208</v>
      </c>
      <c r="E39" s="34"/>
      <c r="F39" s="19">
        <f>H39+I39</f>
        <v>3205644</v>
      </c>
      <c r="G39" s="21"/>
      <c r="H39" s="20">
        <v>3205644</v>
      </c>
      <c r="I39" s="20">
        <v>0</v>
      </c>
    </row>
    <row r="40" spans="2:9" x14ac:dyDescent="0.25">
      <c r="B40" s="49"/>
      <c r="C40" s="49"/>
      <c r="D40" s="32" t="s">
        <v>209</v>
      </c>
      <c r="E40" s="34"/>
      <c r="F40" s="21"/>
      <c r="G40" s="19">
        <f>H40+I40</f>
        <v>1514128923</v>
      </c>
      <c r="H40" s="20">
        <v>1511044714</v>
      </c>
      <c r="I40" s="20">
        <v>3084209</v>
      </c>
    </row>
    <row r="41" spans="2:9" ht="15.75" customHeight="1" x14ac:dyDescent="0.25">
      <c r="B41" s="49"/>
      <c r="C41" s="49"/>
      <c r="D41" s="32" t="s">
        <v>210</v>
      </c>
      <c r="E41" s="34"/>
      <c r="F41" s="21"/>
      <c r="G41" s="19">
        <f>H41+I41</f>
        <v>0</v>
      </c>
      <c r="H41" s="20">
        <v>0</v>
      </c>
      <c r="I41" s="20">
        <v>0</v>
      </c>
    </row>
    <row r="42" spans="2:9" x14ac:dyDescent="0.25">
      <c r="B42" s="49"/>
      <c r="C42" s="49"/>
      <c r="D42" s="32" t="s">
        <v>211</v>
      </c>
      <c r="E42" s="34"/>
      <c r="F42" s="21"/>
      <c r="G42" s="21"/>
      <c r="H42" s="20"/>
      <c r="I42" s="20"/>
    </row>
    <row r="43" spans="2:9" ht="15" customHeight="1" x14ac:dyDescent="0.25">
      <c r="B43" s="49"/>
      <c r="C43" s="49"/>
      <c r="D43" s="32" t="s">
        <v>212</v>
      </c>
      <c r="E43" s="34"/>
      <c r="F43" s="19">
        <f>H43+I43</f>
        <v>64935569833</v>
      </c>
      <c r="G43" s="21"/>
      <c r="H43" s="20">
        <v>25911516461</v>
      </c>
      <c r="I43" s="20">
        <v>39024053372</v>
      </c>
    </row>
    <row r="44" spans="2:9" ht="32.25" customHeight="1" x14ac:dyDescent="0.25">
      <c r="B44" s="49"/>
      <c r="C44" s="49"/>
      <c r="D44" s="32" t="s">
        <v>213</v>
      </c>
      <c r="E44" s="34"/>
      <c r="F44" s="19">
        <f>H44+I44</f>
        <v>2435622410</v>
      </c>
      <c r="G44" s="21"/>
      <c r="H44" s="20">
        <v>1466795715</v>
      </c>
      <c r="I44" s="20">
        <v>968826695</v>
      </c>
    </row>
    <row r="45" spans="2:9" ht="15.75" customHeight="1" x14ac:dyDescent="0.25">
      <c r="B45" s="49"/>
      <c r="C45" s="49"/>
      <c r="D45" s="32" t="s">
        <v>214</v>
      </c>
      <c r="E45" s="34"/>
      <c r="F45" s="21"/>
      <c r="G45" s="19">
        <f>H45+I45</f>
        <v>62499947423</v>
      </c>
      <c r="H45" s="20">
        <v>24444720746</v>
      </c>
      <c r="I45" s="20">
        <v>38055226677</v>
      </c>
    </row>
    <row r="46" spans="2:9" x14ac:dyDescent="0.25">
      <c r="B46" s="49"/>
      <c r="C46" s="49"/>
      <c r="D46" s="32" t="s">
        <v>215</v>
      </c>
      <c r="E46" s="34"/>
      <c r="F46" s="21"/>
      <c r="G46" s="21"/>
      <c r="H46" s="20"/>
      <c r="I46" s="20"/>
    </row>
    <row r="47" spans="2:9" ht="26.25" customHeight="1" x14ac:dyDescent="0.25">
      <c r="B47" s="49"/>
      <c r="C47" s="49"/>
      <c r="D47" s="32" t="s">
        <v>216</v>
      </c>
      <c r="E47" s="34"/>
      <c r="F47" s="21"/>
      <c r="G47" s="21"/>
      <c r="H47" s="20"/>
      <c r="I47" s="20"/>
    </row>
    <row r="48" spans="2:9" ht="15.75" customHeight="1" x14ac:dyDescent="0.25">
      <c r="B48" s="49"/>
      <c r="C48" s="49"/>
      <c r="D48" s="32" t="s">
        <v>217</v>
      </c>
      <c r="E48" s="34"/>
      <c r="F48" s="21"/>
      <c r="G48" s="19">
        <f t="shared" ref="G48" si="1">H48+I48</f>
        <v>0</v>
      </c>
      <c r="H48" s="20">
        <v>0</v>
      </c>
      <c r="I48" s="20">
        <v>0</v>
      </c>
    </row>
    <row r="49" spans="2:9" ht="15.75" customHeight="1" x14ac:dyDescent="0.25">
      <c r="B49" s="49"/>
      <c r="C49" s="49"/>
      <c r="D49" s="32" t="s">
        <v>218</v>
      </c>
      <c r="E49" s="34"/>
      <c r="F49" s="21"/>
      <c r="G49" s="19">
        <f>H49+I49</f>
        <v>228458304</v>
      </c>
      <c r="H49" s="20">
        <v>0</v>
      </c>
      <c r="I49" s="20">
        <v>228458304</v>
      </c>
    </row>
    <row r="50" spans="2:9" x14ac:dyDescent="0.25">
      <c r="B50" s="49"/>
      <c r="C50" s="49"/>
      <c r="D50" s="32" t="s">
        <v>219</v>
      </c>
      <c r="E50" s="34"/>
      <c r="F50" s="21"/>
      <c r="G50" s="19">
        <f>H50+I50</f>
        <v>3767723484</v>
      </c>
      <c r="H50" s="20">
        <v>3767723484</v>
      </c>
      <c r="I50" s="20">
        <v>0</v>
      </c>
    </row>
    <row r="51" spans="2:9" ht="15.75" customHeight="1" x14ac:dyDescent="0.25">
      <c r="B51" s="49"/>
      <c r="C51" s="49"/>
      <c r="D51" s="32" t="s">
        <v>220</v>
      </c>
      <c r="E51" s="34"/>
      <c r="F51" s="21"/>
      <c r="G51" s="19">
        <f>H51+I51</f>
        <v>6388426189</v>
      </c>
      <c r="H51" s="20">
        <v>2792777883</v>
      </c>
      <c r="I51" s="20">
        <v>3595648306</v>
      </c>
    </row>
    <row r="52" spans="2:9" ht="15.75" customHeight="1" x14ac:dyDescent="0.25">
      <c r="B52" s="49"/>
      <c r="C52" s="49"/>
      <c r="D52" s="32" t="s">
        <v>221</v>
      </c>
      <c r="E52" s="34"/>
      <c r="F52" s="21"/>
      <c r="G52" s="21"/>
      <c r="H52" s="20"/>
      <c r="I52" s="20"/>
    </row>
    <row r="53" spans="2:9" ht="15.75" customHeight="1" x14ac:dyDescent="0.25">
      <c r="B53" s="49"/>
      <c r="C53" s="49"/>
      <c r="D53" s="32" t="s">
        <v>222</v>
      </c>
      <c r="E53" s="34"/>
      <c r="F53" s="21"/>
      <c r="G53" s="21"/>
      <c r="H53" s="20"/>
      <c r="I53" s="20"/>
    </row>
    <row r="54" spans="2:9" ht="15.75" customHeight="1" x14ac:dyDescent="0.25">
      <c r="B54" s="49"/>
      <c r="C54" s="49"/>
      <c r="D54" s="32" t="s">
        <v>223</v>
      </c>
      <c r="E54" s="34"/>
      <c r="F54" s="19">
        <f>H54+I54</f>
        <v>845180957</v>
      </c>
      <c r="G54" s="21"/>
      <c r="H54" s="20">
        <v>845180957</v>
      </c>
      <c r="I54" s="20">
        <v>0</v>
      </c>
    </row>
    <row r="55" spans="2:9" ht="15.75" customHeight="1" x14ac:dyDescent="0.25">
      <c r="B55" s="49"/>
      <c r="C55" s="49"/>
      <c r="D55" s="32" t="s">
        <v>224</v>
      </c>
      <c r="E55" s="34"/>
      <c r="F55" s="19">
        <f>H55+I55</f>
        <v>5255615</v>
      </c>
      <c r="G55" s="21"/>
      <c r="H55" s="20">
        <v>5255615</v>
      </c>
      <c r="I55" s="20">
        <v>0</v>
      </c>
    </row>
    <row r="56" spans="2:9" ht="15" customHeight="1" x14ac:dyDescent="0.25">
      <c r="B56" s="49"/>
      <c r="C56" s="49"/>
      <c r="D56" s="40" t="s">
        <v>225</v>
      </c>
      <c r="E56" s="42"/>
      <c r="F56" s="19">
        <f>H56+I56</f>
        <v>138178722</v>
      </c>
      <c r="G56" s="21"/>
      <c r="H56" s="20">
        <v>138178722</v>
      </c>
      <c r="I56" s="20">
        <v>0</v>
      </c>
    </row>
    <row r="57" spans="2:9" ht="15.75" customHeight="1" x14ac:dyDescent="0.25">
      <c r="B57" s="49"/>
      <c r="C57" s="49"/>
      <c r="D57" s="40" t="s">
        <v>226</v>
      </c>
      <c r="E57" s="42"/>
      <c r="F57" s="21"/>
      <c r="G57" s="19">
        <f>H57+I57</f>
        <v>712257850</v>
      </c>
      <c r="H57" s="20">
        <v>712257850</v>
      </c>
      <c r="I57" s="20">
        <v>0</v>
      </c>
    </row>
    <row r="58" spans="2:9" x14ac:dyDescent="0.25">
      <c r="B58" s="49"/>
      <c r="C58" s="49"/>
      <c r="D58" s="32" t="s">
        <v>227</v>
      </c>
      <c r="E58" s="34"/>
      <c r="F58" s="21"/>
      <c r="G58" s="19">
        <f>H58+I58</f>
        <v>2237464305</v>
      </c>
      <c r="H58" s="20">
        <v>2177928371</v>
      </c>
      <c r="I58" s="20">
        <v>59535934</v>
      </c>
    </row>
    <row r="59" spans="2:9" x14ac:dyDescent="0.25">
      <c r="B59" s="49"/>
      <c r="C59" s="49"/>
      <c r="D59" s="28" t="s">
        <v>228</v>
      </c>
      <c r="E59" s="30"/>
      <c r="F59" s="21"/>
      <c r="G59" s="22">
        <f>H59+I59</f>
        <v>102438659711</v>
      </c>
      <c r="H59" s="23">
        <v>45658321786</v>
      </c>
      <c r="I59" s="23">
        <v>56780337925</v>
      </c>
    </row>
    <row r="60" spans="2:9" ht="15.75" customHeight="1" x14ac:dyDescent="0.25">
      <c r="B60" s="49"/>
      <c r="C60" s="49"/>
      <c r="D60" s="28" t="s">
        <v>229</v>
      </c>
      <c r="E60" s="30"/>
      <c r="F60" s="24"/>
      <c r="G60" s="24"/>
      <c r="H60" s="20"/>
      <c r="I60" s="20"/>
    </row>
    <row r="61" spans="2:9" x14ac:dyDescent="0.25">
      <c r="B61" s="49"/>
      <c r="C61" s="49"/>
      <c r="D61" s="28" t="s">
        <v>230</v>
      </c>
      <c r="E61" s="30"/>
      <c r="F61" s="24"/>
      <c r="G61" s="24"/>
      <c r="H61" s="20"/>
      <c r="I61" s="20"/>
    </row>
    <row r="62" spans="2:9" ht="15.75" customHeight="1" x14ac:dyDescent="0.25">
      <c r="B62" s="49"/>
      <c r="C62" s="49"/>
      <c r="D62" s="32" t="s">
        <v>231</v>
      </c>
      <c r="E62" s="34"/>
      <c r="F62" s="21"/>
      <c r="G62" s="19">
        <f>H62+I62</f>
        <v>10981341424</v>
      </c>
      <c r="H62" s="20">
        <v>6064154821</v>
      </c>
      <c r="I62" s="20">
        <v>4917186603</v>
      </c>
    </row>
    <row r="63" spans="2:9" x14ac:dyDescent="0.25">
      <c r="B63" s="49"/>
      <c r="C63" s="49"/>
      <c r="D63" s="32" t="s">
        <v>232</v>
      </c>
      <c r="E63" s="34"/>
      <c r="F63" s="21"/>
      <c r="G63" s="19">
        <f t="shared" ref="G63:G67" si="2">H63+I63</f>
        <v>7282738828</v>
      </c>
      <c r="H63" s="20">
        <v>6710916392</v>
      </c>
      <c r="I63" s="20">
        <v>571822436</v>
      </c>
    </row>
    <row r="64" spans="2:9" x14ac:dyDescent="0.25">
      <c r="B64" s="49"/>
      <c r="C64" s="49"/>
      <c r="D64" s="32" t="s">
        <v>233</v>
      </c>
      <c r="E64" s="34"/>
      <c r="F64" s="21"/>
      <c r="G64" s="19">
        <f>H64+I64</f>
        <v>13188465433</v>
      </c>
      <c r="H64" s="20">
        <v>11600662351</v>
      </c>
      <c r="I64" s="20">
        <v>1587803082</v>
      </c>
    </row>
    <row r="65" spans="2:9" ht="15" customHeight="1" x14ac:dyDescent="0.25">
      <c r="B65" s="49"/>
      <c r="C65" s="49"/>
      <c r="D65" s="32" t="s">
        <v>234</v>
      </c>
      <c r="E65" s="34"/>
      <c r="F65" s="21"/>
      <c r="G65" s="19">
        <f>H65+I65</f>
        <v>10053646</v>
      </c>
      <c r="H65" s="20">
        <v>10053646</v>
      </c>
      <c r="I65" s="20">
        <v>0</v>
      </c>
    </row>
    <row r="66" spans="2:9" ht="15.75" customHeight="1" x14ac:dyDescent="0.25">
      <c r="B66" s="49"/>
      <c r="C66" s="49"/>
      <c r="D66" s="32" t="s">
        <v>235</v>
      </c>
      <c r="E66" s="34"/>
      <c r="F66" s="21"/>
      <c r="G66" s="19">
        <f>H66+I66</f>
        <v>6042512212</v>
      </c>
      <c r="H66" s="20">
        <v>1836355700</v>
      </c>
      <c r="I66" s="20">
        <v>4206156512</v>
      </c>
    </row>
    <row r="67" spans="2:9" ht="15.75" customHeight="1" x14ac:dyDescent="0.25">
      <c r="B67" s="49"/>
      <c r="C67" s="49"/>
      <c r="D67" s="32" t="s">
        <v>236</v>
      </c>
      <c r="E67" s="34"/>
      <c r="F67" s="21"/>
      <c r="G67" s="19">
        <f t="shared" si="2"/>
        <v>598291536</v>
      </c>
      <c r="H67" s="20">
        <v>598291536</v>
      </c>
      <c r="I67" s="20">
        <v>0</v>
      </c>
    </row>
    <row r="68" spans="2:9" ht="15.75" customHeight="1" x14ac:dyDescent="0.25">
      <c r="B68" s="49"/>
      <c r="C68" s="49"/>
      <c r="D68" s="32" t="s">
        <v>237</v>
      </c>
      <c r="E68" s="34"/>
      <c r="F68" s="21"/>
      <c r="G68" s="19">
        <f>H68+I68</f>
        <v>35548987557</v>
      </c>
      <c r="H68" s="20">
        <v>3092821774</v>
      </c>
      <c r="I68" s="20">
        <v>32456165783</v>
      </c>
    </row>
    <row r="69" spans="2:9" ht="15.75" customHeight="1" x14ac:dyDescent="0.25">
      <c r="B69" s="49"/>
      <c r="C69" s="49"/>
      <c r="D69" s="32" t="s">
        <v>238</v>
      </c>
      <c r="E69" s="34"/>
      <c r="F69" s="21"/>
      <c r="G69" s="19">
        <f>H69+I69</f>
        <v>1889979338</v>
      </c>
      <c r="H69" s="20">
        <v>1445268505</v>
      </c>
      <c r="I69" s="20">
        <v>444710833</v>
      </c>
    </row>
    <row r="70" spans="2:9" ht="15.75" customHeight="1" x14ac:dyDescent="0.25">
      <c r="B70" s="49"/>
      <c r="C70" s="49"/>
      <c r="D70" s="32" t="s">
        <v>239</v>
      </c>
      <c r="E70" s="34"/>
      <c r="F70" s="21"/>
      <c r="G70" s="19">
        <f>H70+I70</f>
        <v>1244167723</v>
      </c>
      <c r="H70" s="20">
        <v>473675369</v>
      </c>
      <c r="I70" s="20">
        <v>770492354</v>
      </c>
    </row>
    <row r="71" spans="2:9" x14ac:dyDescent="0.25">
      <c r="B71" s="49"/>
      <c r="C71" s="49"/>
      <c r="D71" s="32" t="s">
        <v>240</v>
      </c>
      <c r="E71" s="34"/>
      <c r="F71" s="21"/>
      <c r="G71" s="19">
        <f>H71+I71</f>
        <v>1231126266</v>
      </c>
      <c r="H71" s="20">
        <v>642996893</v>
      </c>
      <c r="I71" s="20">
        <v>588129373</v>
      </c>
    </row>
    <row r="72" spans="2:9" x14ac:dyDescent="0.25">
      <c r="B72" s="49"/>
      <c r="C72" s="49"/>
      <c r="D72" s="28" t="s">
        <v>241</v>
      </c>
      <c r="E72" s="30"/>
      <c r="F72" s="21"/>
      <c r="G72" s="22">
        <f>H72+I72</f>
        <v>90563493903</v>
      </c>
      <c r="H72" s="23">
        <v>35441104033</v>
      </c>
      <c r="I72" s="23">
        <v>55122389870</v>
      </c>
    </row>
    <row r="73" spans="2:9" x14ac:dyDescent="0.25">
      <c r="B73" s="49"/>
      <c r="C73" s="49"/>
      <c r="D73" s="28" t="s">
        <v>242</v>
      </c>
      <c r="E73" s="30"/>
      <c r="F73" s="21"/>
      <c r="G73" s="21"/>
      <c r="H73" s="20"/>
      <c r="I73" s="20"/>
    </row>
    <row r="74" spans="2:9" x14ac:dyDescent="0.25">
      <c r="B74" s="49"/>
      <c r="C74" s="49"/>
      <c r="D74" s="32" t="s">
        <v>243</v>
      </c>
      <c r="E74" s="34"/>
      <c r="F74" s="21"/>
      <c r="G74" s="21"/>
      <c r="H74" s="20"/>
      <c r="I74" s="20"/>
    </row>
    <row r="75" spans="2:9" x14ac:dyDescent="0.25">
      <c r="B75" s="49"/>
      <c r="C75" s="49"/>
      <c r="D75" s="32" t="s">
        <v>244</v>
      </c>
      <c r="E75" s="34"/>
      <c r="F75" s="21"/>
      <c r="G75" s="19">
        <f>H75+I75</f>
        <v>4621911928</v>
      </c>
      <c r="H75" s="20">
        <v>4621911928</v>
      </c>
      <c r="I75" s="20">
        <v>0</v>
      </c>
    </row>
    <row r="76" spans="2:9" x14ac:dyDescent="0.25">
      <c r="B76" s="49"/>
      <c r="C76" s="49"/>
      <c r="D76" s="32" t="s">
        <v>245</v>
      </c>
      <c r="E76" s="34"/>
      <c r="F76" s="21"/>
      <c r="G76" s="19">
        <f>H76+I76</f>
        <v>7030000</v>
      </c>
      <c r="H76" s="20">
        <v>7030000</v>
      </c>
      <c r="I76" s="20">
        <v>0</v>
      </c>
    </row>
    <row r="77" spans="2:9" x14ac:dyDescent="0.25">
      <c r="B77" s="49"/>
      <c r="C77" s="49"/>
      <c r="D77" s="32" t="s">
        <v>246</v>
      </c>
      <c r="E77" s="34"/>
      <c r="F77" s="21"/>
      <c r="G77" s="19">
        <f>H77+I77</f>
        <v>696121</v>
      </c>
      <c r="H77" s="20">
        <v>696121</v>
      </c>
      <c r="I77" s="20">
        <v>0</v>
      </c>
    </row>
    <row r="78" spans="2:9" x14ac:dyDescent="0.25">
      <c r="B78" s="49"/>
      <c r="C78" s="49"/>
      <c r="D78" s="32" t="s">
        <v>247</v>
      </c>
      <c r="E78" s="34"/>
      <c r="F78" s="21"/>
      <c r="G78" s="21"/>
      <c r="H78" s="20"/>
      <c r="I78" s="20"/>
    </row>
    <row r="79" spans="2:9" x14ac:dyDescent="0.25">
      <c r="B79" s="49"/>
      <c r="C79" s="49"/>
      <c r="D79" s="32" t="s">
        <v>248</v>
      </c>
      <c r="E79" s="34"/>
      <c r="F79" s="21"/>
      <c r="G79" s="19">
        <f>H79+I79</f>
        <v>1842325785</v>
      </c>
      <c r="H79" s="20">
        <v>1842325785</v>
      </c>
      <c r="I79" s="20">
        <v>0</v>
      </c>
    </row>
    <row r="80" spans="2:9" ht="15.75" customHeight="1" x14ac:dyDescent="0.25">
      <c r="B80" s="49"/>
      <c r="C80" s="49"/>
      <c r="D80" s="32" t="s">
        <v>249</v>
      </c>
      <c r="E80" s="34"/>
      <c r="F80" s="21"/>
      <c r="G80" s="19">
        <f>H80+I80</f>
        <v>0</v>
      </c>
      <c r="H80" s="20">
        <v>0</v>
      </c>
      <c r="I80" s="20">
        <v>0</v>
      </c>
    </row>
    <row r="81" spans="2:9" x14ac:dyDescent="0.25">
      <c r="B81" s="49"/>
      <c r="C81" s="49"/>
      <c r="D81" s="32" t="s">
        <v>250</v>
      </c>
      <c r="E81" s="34"/>
      <c r="F81" s="21"/>
      <c r="G81" s="19">
        <f>H81+I81</f>
        <v>0</v>
      </c>
      <c r="H81" s="20">
        <v>0</v>
      </c>
      <c r="I81" s="20">
        <v>0</v>
      </c>
    </row>
    <row r="82" spans="2:9" x14ac:dyDescent="0.25">
      <c r="B82" s="49"/>
      <c r="C82" s="49"/>
      <c r="D82" s="32" t="s">
        <v>251</v>
      </c>
      <c r="E82" s="34"/>
      <c r="F82" s="21"/>
      <c r="G82" s="19">
        <f>H82+I82</f>
        <v>10499297</v>
      </c>
      <c r="H82" s="20">
        <v>10499297</v>
      </c>
      <c r="I82" s="20">
        <v>0</v>
      </c>
    </row>
    <row r="83" spans="2:9" x14ac:dyDescent="0.25">
      <c r="B83" s="49"/>
      <c r="C83" s="49"/>
      <c r="D83" s="32" t="s">
        <v>252</v>
      </c>
      <c r="E83" s="34"/>
      <c r="F83" s="21"/>
      <c r="G83" s="19">
        <f>H83+I83</f>
        <v>5392702677</v>
      </c>
      <c r="H83" s="20">
        <v>5392702677</v>
      </c>
      <c r="I83" s="20">
        <v>0</v>
      </c>
    </row>
    <row r="84" spans="2:9" x14ac:dyDescent="0.25">
      <c r="B84" s="49"/>
      <c r="C84" s="49"/>
      <c r="D84" s="28" t="s">
        <v>253</v>
      </c>
      <c r="E84" s="30"/>
      <c r="F84" s="25"/>
      <c r="G84" s="22">
        <f>H84+I84</f>
        <v>11875165808</v>
      </c>
      <c r="H84" s="23">
        <v>11875165808</v>
      </c>
      <c r="I84" s="23">
        <v>0</v>
      </c>
    </row>
    <row r="85" spans="2:9" ht="15.75" customHeight="1" x14ac:dyDescent="0.25">
      <c r="B85" s="49"/>
      <c r="C85" s="49"/>
      <c r="D85" s="28" t="s">
        <v>254</v>
      </c>
      <c r="E85" s="30"/>
      <c r="F85" s="25"/>
      <c r="G85" s="22">
        <f>H85+I85</f>
        <v>102438659711</v>
      </c>
      <c r="H85" s="23">
        <f>H72+H84</f>
        <v>47316269841</v>
      </c>
      <c r="I85" s="23">
        <f>I72+I84</f>
        <v>55122389870</v>
      </c>
    </row>
    <row r="86" spans="2:9" ht="15.75" customHeight="1" x14ac:dyDescent="0.25">
      <c r="B86" s="35">
        <v>6</v>
      </c>
      <c r="C86" s="35"/>
      <c r="D86" s="36" t="s">
        <v>321</v>
      </c>
      <c r="E86" s="37"/>
      <c r="F86" s="37"/>
      <c r="G86" s="38"/>
      <c r="H86" s="20"/>
      <c r="I86" s="20"/>
    </row>
    <row r="87" spans="2:9" x14ac:dyDescent="0.25">
      <c r="B87" s="35"/>
      <c r="C87" s="35"/>
      <c r="D87" s="39" t="s">
        <v>29</v>
      </c>
      <c r="E87" s="39"/>
      <c r="F87" s="39"/>
      <c r="G87" s="15" t="s">
        <v>30</v>
      </c>
      <c r="H87" s="20"/>
      <c r="I87" s="20"/>
    </row>
    <row r="88" spans="2:9" s="10" customFormat="1" ht="33" customHeight="1" x14ac:dyDescent="0.25">
      <c r="B88" s="35"/>
      <c r="C88" s="35"/>
      <c r="D88" s="28" t="s">
        <v>257</v>
      </c>
      <c r="E88" s="29"/>
      <c r="F88" s="30"/>
      <c r="G88" s="14" t="s">
        <v>194</v>
      </c>
      <c r="H88" s="16" t="s">
        <v>195</v>
      </c>
      <c r="I88" s="17" t="s">
        <v>196</v>
      </c>
    </row>
    <row r="89" spans="2:9" ht="18" customHeight="1" x14ac:dyDescent="0.25">
      <c r="B89" s="35"/>
      <c r="C89" s="35"/>
      <c r="D89" s="32" t="s">
        <v>258</v>
      </c>
      <c r="E89" s="33"/>
      <c r="F89" s="34"/>
      <c r="G89" s="19">
        <f>H89+I89</f>
        <v>5956850</v>
      </c>
      <c r="H89" s="20">
        <v>5956850</v>
      </c>
      <c r="I89" s="20">
        <v>0</v>
      </c>
    </row>
    <row r="90" spans="2:9" ht="18" customHeight="1" x14ac:dyDescent="0.25">
      <c r="B90" s="35"/>
      <c r="C90" s="35"/>
      <c r="D90" s="32" t="s">
        <v>259</v>
      </c>
      <c r="E90" s="33"/>
      <c r="F90" s="34"/>
      <c r="G90" s="19">
        <f>H90+I90</f>
        <v>540479128</v>
      </c>
      <c r="H90" s="20">
        <v>86080352</v>
      </c>
      <c r="I90" s="20">
        <v>454398776</v>
      </c>
    </row>
    <row r="91" spans="2:9" ht="18" customHeight="1" x14ac:dyDescent="0.25">
      <c r="B91" s="35"/>
      <c r="C91" s="35"/>
      <c r="D91" s="32" t="s">
        <v>260</v>
      </c>
      <c r="E91" s="33"/>
      <c r="F91" s="34"/>
      <c r="G91" s="19">
        <f>H91+I91</f>
        <v>0</v>
      </c>
      <c r="H91" s="20">
        <v>0</v>
      </c>
      <c r="I91" s="20">
        <v>0</v>
      </c>
    </row>
    <row r="92" spans="2:9" ht="27" customHeight="1" x14ac:dyDescent="0.25">
      <c r="B92" s="35"/>
      <c r="C92" s="35"/>
      <c r="D92" s="32" t="s">
        <v>261</v>
      </c>
      <c r="E92" s="33"/>
      <c r="F92" s="34"/>
      <c r="G92" s="19">
        <f>H92+I92</f>
        <v>19968826</v>
      </c>
      <c r="H92" s="20">
        <v>19968826</v>
      </c>
      <c r="I92" s="20">
        <v>0</v>
      </c>
    </row>
    <row r="93" spans="2:9" ht="18" customHeight="1" x14ac:dyDescent="0.25">
      <c r="B93" s="35"/>
      <c r="C93" s="35"/>
      <c r="D93" s="32" t="s">
        <v>262</v>
      </c>
      <c r="E93" s="33"/>
      <c r="F93" s="34"/>
      <c r="G93" s="19">
        <f>H93+I93</f>
        <v>972492922</v>
      </c>
      <c r="H93" s="20">
        <v>871536966</v>
      </c>
      <c r="I93" s="20">
        <v>100955956</v>
      </c>
    </row>
    <row r="94" spans="2:9" ht="18" customHeight="1" x14ac:dyDescent="0.25">
      <c r="B94" s="35"/>
      <c r="C94" s="35"/>
      <c r="D94" s="32" t="s">
        <v>263</v>
      </c>
      <c r="E94" s="33"/>
      <c r="F94" s="34"/>
      <c r="G94" s="19">
        <f t="shared" ref="G94:G149" si="3">H94+I94</f>
        <v>0</v>
      </c>
      <c r="H94" s="20">
        <v>0</v>
      </c>
      <c r="I94" s="20">
        <v>0</v>
      </c>
    </row>
    <row r="95" spans="2:9" ht="18" customHeight="1" x14ac:dyDescent="0.25">
      <c r="B95" s="35"/>
      <c r="C95" s="35"/>
      <c r="D95" s="32" t="s">
        <v>264</v>
      </c>
      <c r="E95" s="33"/>
      <c r="F95" s="34"/>
      <c r="G95" s="19">
        <f t="shared" si="3"/>
        <v>0</v>
      </c>
      <c r="H95" s="20">
        <v>0</v>
      </c>
      <c r="I95" s="20">
        <v>0</v>
      </c>
    </row>
    <row r="96" spans="2:9" ht="18" customHeight="1" x14ac:dyDescent="0.25">
      <c r="B96" s="35"/>
      <c r="C96" s="35"/>
      <c r="D96" s="32" t="s">
        <v>265</v>
      </c>
      <c r="E96" s="33"/>
      <c r="F96" s="34"/>
      <c r="G96" s="19">
        <f>H96+I96</f>
        <v>9213565209</v>
      </c>
      <c r="H96" s="20">
        <v>5440404855</v>
      </c>
      <c r="I96" s="20">
        <v>3773160354</v>
      </c>
    </row>
    <row r="97" spans="2:9" ht="18" customHeight="1" x14ac:dyDescent="0.25">
      <c r="B97" s="35"/>
      <c r="C97" s="35"/>
      <c r="D97" s="32" t="s">
        <v>266</v>
      </c>
      <c r="E97" s="33"/>
      <c r="F97" s="34"/>
      <c r="G97" s="19">
        <f>H97+I97</f>
        <v>17311219</v>
      </c>
      <c r="H97" s="20">
        <v>17311219</v>
      </c>
      <c r="I97" s="20">
        <v>0</v>
      </c>
    </row>
    <row r="98" spans="2:9" ht="18" customHeight="1" x14ac:dyDescent="0.25">
      <c r="B98" s="35"/>
      <c r="C98" s="35"/>
      <c r="D98" s="32" t="s">
        <v>267</v>
      </c>
      <c r="E98" s="33"/>
      <c r="F98" s="34"/>
      <c r="G98" s="19">
        <f>H98+I98</f>
        <v>28373976</v>
      </c>
      <c r="H98" s="20">
        <v>28373976</v>
      </c>
      <c r="I98" s="20">
        <v>0</v>
      </c>
    </row>
    <row r="99" spans="2:9" x14ac:dyDescent="0.25">
      <c r="B99" s="35"/>
      <c r="C99" s="35"/>
      <c r="D99" s="28" t="s">
        <v>268</v>
      </c>
      <c r="E99" s="29"/>
      <c r="F99" s="30"/>
      <c r="G99" s="22">
        <f>H99+I99</f>
        <v>10798148130</v>
      </c>
      <c r="H99" s="23">
        <f>SUM(H89:H98)</f>
        <v>6469633044</v>
      </c>
      <c r="I99" s="23">
        <f>SUM(I89:I98)</f>
        <v>4328515086</v>
      </c>
    </row>
    <row r="100" spans="2:9" s="10" customFormat="1" x14ac:dyDescent="0.25">
      <c r="B100" s="35"/>
      <c r="C100" s="35"/>
      <c r="D100" s="28" t="s">
        <v>269</v>
      </c>
      <c r="E100" s="29"/>
      <c r="F100" s="30"/>
      <c r="G100" s="26"/>
      <c r="H100" s="20"/>
      <c r="I100" s="20"/>
    </row>
    <row r="101" spans="2:9" ht="15.75" customHeight="1" x14ac:dyDescent="0.25">
      <c r="B101" s="35"/>
      <c r="C101" s="35"/>
      <c r="D101" s="32" t="s">
        <v>277</v>
      </c>
      <c r="E101" s="33"/>
      <c r="F101" s="34"/>
      <c r="G101" s="19">
        <f>H101+I101</f>
        <v>192446073</v>
      </c>
      <c r="H101" s="20">
        <v>160672455</v>
      </c>
      <c r="I101" s="20">
        <v>31773618</v>
      </c>
    </row>
    <row r="102" spans="2:9" ht="15.75" customHeight="1" x14ac:dyDescent="0.25">
      <c r="B102" s="35"/>
      <c r="C102" s="35"/>
      <c r="D102" s="32" t="s">
        <v>278</v>
      </c>
      <c r="E102" s="33"/>
      <c r="F102" s="34"/>
      <c r="G102" s="19">
        <f>H102+I102</f>
        <v>2935629121</v>
      </c>
      <c r="H102" s="20">
        <v>2803790307</v>
      </c>
      <c r="I102" s="20">
        <v>131838814</v>
      </c>
    </row>
    <row r="103" spans="2:9" ht="15.75" customHeight="1" x14ac:dyDescent="0.25">
      <c r="B103" s="35"/>
      <c r="C103" s="35"/>
      <c r="D103" s="32" t="s">
        <v>279</v>
      </c>
      <c r="E103" s="33"/>
      <c r="F103" s="34"/>
      <c r="G103" s="19">
        <f t="shared" si="3"/>
        <v>0</v>
      </c>
      <c r="H103" s="20">
        <v>0</v>
      </c>
      <c r="I103" s="20">
        <v>0</v>
      </c>
    </row>
    <row r="104" spans="2:9" ht="15.75" customHeight="1" x14ac:dyDescent="0.25">
      <c r="B104" s="35"/>
      <c r="C104" s="35"/>
      <c r="D104" s="32" t="s">
        <v>276</v>
      </c>
      <c r="E104" s="33"/>
      <c r="F104" s="34"/>
      <c r="G104" s="19">
        <f t="shared" si="3"/>
        <v>389880608</v>
      </c>
      <c r="H104" s="20">
        <v>235163973</v>
      </c>
      <c r="I104" s="20">
        <v>154716635</v>
      </c>
    </row>
    <row r="105" spans="2:9" ht="15.75" customHeight="1" x14ac:dyDescent="0.25">
      <c r="B105" s="35"/>
      <c r="C105" s="35"/>
      <c r="D105" s="28" t="s">
        <v>270</v>
      </c>
      <c r="E105" s="29"/>
      <c r="F105" s="30"/>
      <c r="G105" s="22">
        <f t="shared" si="3"/>
        <v>3517955802</v>
      </c>
      <c r="H105" s="23">
        <f>SUM(H101:H104)</f>
        <v>3199626735</v>
      </c>
      <c r="I105" s="23">
        <f>SUM(I101:I104)</f>
        <v>318329067</v>
      </c>
    </row>
    <row r="106" spans="2:9" ht="15.75" customHeight="1" x14ac:dyDescent="0.25">
      <c r="B106" s="35"/>
      <c r="C106" s="35"/>
      <c r="D106" s="32" t="s">
        <v>271</v>
      </c>
      <c r="E106" s="33"/>
      <c r="F106" s="34"/>
      <c r="G106" s="19">
        <f t="shared" si="3"/>
        <v>2305541410</v>
      </c>
      <c r="H106" s="20">
        <v>391140924</v>
      </c>
      <c r="I106" s="20">
        <v>1914400486</v>
      </c>
    </row>
    <row r="107" spans="2:9" ht="15" customHeight="1" x14ac:dyDescent="0.25">
      <c r="B107" s="35"/>
      <c r="C107" s="35"/>
      <c r="D107" s="32" t="s">
        <v>272</v>
      </c>
      <c r="E107" s="33"/>
      <c r="F107" s="34"/>
      <c r="G107" s="19">
        <f t="shared" si="3"/>
        <v>148206712</v>
      </c>
      <c r="H107" s="20">
        <v>148206712</v>
      </c>
      <c r="I107" s="20">
        <v>0</v>
      </c>
    </row>
    <row r="108" spans="2:9" x14ac:dyDescent="0.25">
      <c r="B108" s="35"/>
      <c r="C108" s="35"/>
      <c r="D108" s="32" t="s">
        <v>273</v>
      </c>
      <c r="E108" s="33"/>
      <c r="F108" s="34"/>
      <c r="G108" s="19">
        <f t="shared" si="3"/>
        <v>1437841583</v>
      </c>
      <c r="H108" s="20">
        <v>723893883</v>
      </c>
      <c r="I108" s="20">
        <v>713947700</v>
      </c>
    </row>
    <row r="109" spans="2:9" ht="15.75" customHeight="1" x14ac:dyDescent="0.25">
      <c r="B109" s="35"/>
      <c r="C109" s="35"/>
      <c r="D109" s="28" t="s">
        <v>274</v>
      </c>
      <c r="E109" s="29"/>
      <c r="F109" s="30"/>
      <c r="G109" s="22">
        <f t="shared" si="3"/>
        <v>3891589705</v>
      </c>
      <c r="H109" s="23">
        <f>SUM(H106:H108)</f>
        <v>1263241519</v>
      </c>
      <c r="I109" s="23">
        <f>SUM(I106:I108)</f>
        <v>2628348186</v>
      </c>
    </row>
    <row r="110" spans="2:9" x14ac:dyDescent="0.25">
      <c r="B110" s="35"/>
      <c r="C110" s="35"/>
      <c r="D110" s="28" t="s">
        <v>275</v>
      </c>
      <c r="E110" s="29"/>
      <c r="F110" s="30"/>
      <c r="G110" s="22">
        <f t="shared" si="3"/>
        <v>7409545507</v>
      </c>
      <c r="H110" s="23">
        <f>H105+H109</f>
        <v>4462868254</v>
      </c>
      <c r="I110" s="23">
        <f>I105+I109</f>
        <v>2946677253</v>
      </c>
    </row>
    <row r="111" spans="2:9" s="10" customFormat="1" ht="26.25" customHeight="1" x14ac:dyDescent="0.25">
      <c r="B111" s="35"/>
      <c r="C111" s="35"/>
      <c r="D111" s="28" t="s">
        <v>280</v>
      </c>
      <c r="E111" s="29"/>
      <c r="F111" s="30"/>
      <c r="G111" s="22">
        <f t="shared" si="3"/>
        <v>3388602623</v>
      </c>
      <c r="H111" s="23">
        <f>H99-H110</f>
        <v>2006764790</v>
      </c>
      <c r="I111" s="23">
        <f>I99-I110</f>
        <v>1381837833</v>
      </c>
    </row>
    <row r="112" spans="2:9" ht="16.5" customHeight="1" x14ac:dyDescent="0.25">
      <c r="B112" s="35"/>
      <c r="C112" s="35"/>
      <c r="D112" s="40" t="s">
        <v>281</v>
      </c>
      <c r="E112" s="41"/>
      <c r="F112" s="42"/>
      <c r="G112" s="19">
        <f t="shared" si="3"/>
        <v>2466678392</v>
      </c>
      <c r="H112" s="20">
        <v>1216635160</v>
      </c>
      <c r="I112" s="20">
        <v>1250043232</v>
      </c>
    </row>
    <row r="113" spans="2:9" ht="16.5" customHeight="1" x14ac:dyDescent="0.25">
      <c r="B113" s="35"/>
      <c r="C113" s="35"/>
      <c r="D113" s="40" t="s">
        <v>282</v>
      </c>
      <c r="E113" s="41"/>
      <c r="F113" s="42"/>
      <c r="G113" s="19">
        <f t="shared" si="3"/>
        <v>0</v>
      </c>
      <c r="H113" s="20">
        <v>0</v>
      </c>
      <c r="I113" s="20">
        <v>0</v>
      </c>
    </row>
    <row r="114" spans="2:9" ht="16.5" customHeight="1" x14ac:dyDescent="0.25">
      <c r="B114" s="35"/>
      <c r="C114" s="35"/>
      <c r="D114" s="43" t="s">
        <v>283</v>
      </c>
      <c r="E114" s="44"/>
      <c r="F114" s="45"/>
      <c r="G114" s="19">
        <f>H114+I114</f>
        <v>0</v>
      </c>
      <c r="H114" s="20">
        <v>0</v>
      </c>
      <c r="I114" s="20">
        <v>0</v>
      </c>
    </row>
    <row r="115" spans="2:9" ht="15" customHeight="1" x14ac:dyDescent="0.25">
      <c r="B115" s="35"/>
      <c r="C115" s="35"/>
      <c r="D115" s="40" t="s">
        <v>284</v>
      </c>
      <c r="E115" s="41"/>
      <c r="F115" s="42"/>
      <c r="G115" s="19">
        <f>H115+I115</f>
        <v>1463458178</v>
      </c>
      <c r="H115" s="20">
        <v>1186933686</v>
      </c>
      <c r="I115" s="20">
        <v>276524492</v>
      </c>
    </row>
    <row r="116" spans="2:9" s="27" customFormat="1" ht="15" customHeight="1" x14ac:dyDescent="0.25">
      <c r="B116" s="35"/>
      <c r="C116" s="35"/>
      <c r="D116" s="46" t="s">
        <v>285</v>
      </c>
      <c r="E116" s="47"/>
      <c r="F116" s="48"/>
      <c r="G116" s="23">
        <f>G111-G112-G113-G114-G115</f>
        <v>-541533947</v>
      </c>
      <c r="H116" s="23">
        <f>H111-H112-H113-H114-H115</f>
        <v>-396804056</v>
      </c>
      <c r="I116" s="23">
        <f>I111-I112-I113-I114-I115</f>
        <v>-144729891</v>
      </c>
    </row>
    <row r="117" spans="2:9" s="10" customFormat="1" x14ac:dyDescent="0.25">
      <c r="B117" s="35"/>
      <c r="C117" s="35"/>
      <c r="D117" s="28" t="s">
        <v>286</v>
      </c>
      <c r="E117" s="29"/>
      <c r="F117" s="30"/>
      <c r="G117" s="19"/>
      <c r="H117" s="20"/>
      <c r="I117" s="20"/>
    </row>
    <row r="118" spans="2:9" ht="15.75" customHeight="1" x14ac:dyDescent="0.25">
      <c r="B118" s="35"/>
      <c r="C118" s="35"/>
      <c r="D118" s="32" t="s">
        <v>287</v>
      </c>
      <c r="E118" s="33"/>
      <c r="F118" s="34"/>
      <c r="G118" s="19">
        <f t="shared" si="3"/>
        <v>704393857</v>
      </c>
      <c r="H118" s="20">
        <v>540193841</v>
      </c>
      <c r="I118" s="20">
        <v>164200016</v>
      </c>
    </row>
    <row r="119" spans="2:9" x14ac:dyDescent="0.25">
      <c r="B119" s="35"/>
      <c r="C119" s="35"/>
      <c r="D119" s="32" t="s">
        <v>288</v>
      </c>
      <c r="E119" s="33"/>
      <c r="F119" s="34"/>
      <c r="G119" s="19">
        <f t="shared" si="3"/>
        <v>3084670386</v>
      </c>
      <c r="H119" s="20">
        <v>1183408393</v>
      </c>
      <c r="I119" s="20">
        <v>1901261993</v>
      </c>
    </row>
    <row r="120" spans="2:9" ht="15.75" customHeight="1" x14ac:dyDescent="0.25">
      <c r="B120" s="35"/>
      <c r="C120" s="35"/>
      <c r="D120" s="32" t="s">
        <v>289</v>
      </c>
      <c r="E120" s="33"/>
      <c r="F120" s="34"/>
      <c r="G120" s="19">
        <f t="shared" si="3"/>
        <v>1316598</v>
      </c>
      <c r="H120" s="20">
        <v>-14089098</v>
      </c>
      <c r="I120" s="20">
        <v>15405696</v>
      </c>
    </row>
    <row r="121" spans="2:9" ht="15.75" customHeight="1" x14ac:dyDescent="0.25">
      <c r="B121" s="35"/>
      <c r="C121" s="35"/>
      <c r="D121" s="32" t="s">
        <v>290</v>
      </c>
      <c r="E121" s="33"/>
      <c r="F121" s="34"/>
      <c r="G121" s="19">
        <f t="shared" si="3"/>
        <v>68373696</v>
      </c>
      <c r="H121" s="20">
        <v>67875673</v>
      </c>
      <c r="I121" s="20">
        <v>498023</v>
      </c>
    </row>
    <row r="122" spans="2:9" ht="15.75" customHeight="1" x14ac:dyDescent="0.25">
      <c r="B122" s="35"/>
      <c r="C122" s="35"/>
      <c r="D122" s="32" t="s">
        <v>291</v>
      </c>
      <c r="E122" s="33"/>
      <c r="F122" s="34"/>
      <c r="G122" s="19">
        <f t="shared" si="3"/>
        <v>2607850054</v>
      </c>
      <c r="H122" s="20">
        <v>1172133085</v>
      </c>
      <c r="I122" s="20">
        <v>1435716969</v>
      </c>
    </row>
    <row r="123" spans="2:9" ht="15.75" customHeight="1" x14ac:dyDescent="0.25">
      <c r="B123" s="35"/>
      <c r="C123" s="35"/>
      <c r="D123" s="32" t="s">
        <v>292</v>
      </c>
      <c r="E123" s="33"/>
      <c r="F123" s="34"/>
      <c r="G123" s="19">
        <f t="shared" si="3"/>
        <v>403454</v>
      </c>
      <c r="H123" s="20">
        <v>393168</v>
      </c>
      <c r="I123" s="20">
        <v>10286</v>
      </c>
    </row>
    <row r="124" spans="2:9" x14ac:dyDescent="0.25">
      <c r="B124" s="35"/>
      <c r="C124" s="35"/>
      <c r="D124" s="32" t="s">
        <v>293</v>
      </c>
      <c r="E124" s="33"/>
      <c r="F124" s="34"/>
      <c r="G124" s="19">
        <f t="shared" si="3"/>
        <v>563145794</v>
      </c>
      <c r="H124" s="20">
        <v>345918445</v>
      </c>
      <c r="I124" s="20">
        <v>217227349</v>
      </c>
    </row>
    <row r="125" spans="2:9" s="27" customFormat="1" x14ac:dyDescent="0.25">
      <c r="B125" s="35"/>
      <c r="C125" s="35"/>
      <c r="D125" s="28" t="s">
        <v>294</v>
      </c>
      <c r="E125" s="29"/>
      <c r="F125" s="30"/>
      <c r="G125" s="22">
        <f t="shared" si="3"/>
        <v>7030153839</v>
      </c>
      <c r="H125" s="23">
        <f>SUM(H118:H124)</f>
        <v>3295833507</v>
      </c>
      <c r="I125" s="23">
        <f>SUM(I118:I124)</f>
        <v>3734320332</v>
      </c>
    </row>
    <row r="126" spans="2:9" s="10" customFormat="1" x14ac:dyDescent="0.25">
      <c r="B126" s="35"/>
      <c r="C126" s="35"/>
      <c r="D126" s="28" t="s">
        <v>295</v>
      </c>
      <c r="E126" s="29"/>
      <c r="F126" s="30"/>
      <c r="G126" s="26"/>
      <c r="H126" s="20"/>
      <c r="I126" s="20"/>
    </row>
    <row r="127" spans="2:9" ht="15.75" customHeight="1" x14ac:dyDescent="0.25">
      <c r="B127" s="35"/>
      <c r="C127" s="35"/>
      <c r="D127" s="32" t="s">
        <v>296</v>
      </c>
      <c r="E127" s="33"/>
      <c r="F127" s="34"/>
      <c r="G127" s="19">
        <f t="shared" si="3"/>
        <v>501899547</v>
      </c>
      <c r="H127" s="20">
        <v>339409139</v>
      </c>
      <c r="I127" s="20">
        <v>162490408</v>
      </c>
    </row>
    <row r="128" spans="2:9" ht="15.75" customHeight="1" x14ac:dyDescent="0.25">
      <c r="B128" s="35"/>
      <c r="C128" s="35"/>
      <c r="D128" s="32" t="s">
        <v>297</v>
      </c>
      <c r="E128" s="33"/>
      <c r="F128" s="34"/>
      <c r="G128" s="19">
        <f t="shared" si="3"/>
        <v>1606744795</v>
      </c>
      <c r="H128" s="20">
        <v>30701196</v>
      </c>
      <c r="I128" s="20">
        <v>1576043599</v>
      </c>
    </row>
    <row r="129" spans="2:9" ht="15.75" customHeight="1" x14ac:dyDescent="0.25">
      <c r="B129" s="35"/>
      <c r="C129" s="35"/>
      <c r="D129" s="32" t="s">
        <v>298</v>
      </c>
      <c r="E129" s="33"/>
      <c r="F129" s="34"/>
      <c r="G129" s="19">
        <f t="shared" si="3"/>
        <v>9201283</v>
      </c>
      <c r="H129" s="20">
        <v>-28068763</v>
      </c>
      <c r="I129" s="20">
        <v>37270046</v>
      </c>
    </row>
    <row r="130" spans="2:9" x14ac:dyDescent="0.25">
      <c r="B130" s="35"/>
      <c r="C130" s="35"/>
      <c r="D130" s="32" t="s">
        <v>299</v>
      </c>
      <c r="E130" s="33"/>
      <c r="F130" s="34"/>
      <c r="G130" s="19">
        <f t="shared" si="3"/>
        <v>0</v>
      </c>
      <c r="H130" s="20">
        <v>0</v>
      </c>
      <c r="I130" s="20">
        <v>0</v>
      </c>
    </row>
    <row r="131" spans="2:9" x14ac:dyDescent="0.25">
      <c r="B131" s="35"/>
      <c r="C131" s="35"/>
      <c r="D131" s="32" t="s">
        <v>300</v>
      </c>
      <c r="E131" s="33"/>
      <c r="F131" s="34"/>
      <c r="G131" s="19">
        <f t="shared" si="3"/>
        <v>105138448</v>
      </c>
      <c r="H131" s="20">
        <v>100042143</v>
      </c>
      <c r="I131" s="20">
        <v>5096305</v>
      </c>
    </row>
    <row r="132" spans="2:9" s="27" customFormat="1" x14ac:dyDescent="0.25">
      <c r="B132" s="35"/>
      <c r="C132" s="35"/>
      <c r="D132" s="28" t="s">
        <v>301</v>
      </c>
      <c r="E132" s="29"/>
      <c r="F132" s="30"/>
      <c r="G132" s="22">
        <f>H132+I132</f>
        <v>2222984073</v>
      </c>
      <c r="H132" s="23">
        <f>SUM(H127:H131)</f>
        <v>442083715</v>
      </c>
      <c r="I132" s="23">
        <f>SUM(I127:I131)</f>
        <v>1780900358</v>
      </c>
    </row>
    <row r="133" spans="2:9" s="10" customFormat="1" ht="15.75" customHeight="1" x14ac:dyDescent="0.25">
      <c r="B133" s="35"/>
      <c r="C133" s="35"/>
      <c r="D133" s="28" t="s">
        <v>302</v>
      </c>
      <c r="E133" s="29"/>
      <c r="F133" s="30"/>
      <c r="G133" s="22">
        <f t="shared" si="3"/>
        <v>4265635819</v>
      </c>
      <c r="H133" s="23">
        <f>H116+H125-H132</f>
        <v>2456945736</v>
      </c>
      <c r="I133" s="23">
        <f>I116+I125-I132</f>
        <v>1808690083</v>
      </c>
    </row>
    <row r="134" spans="2:9" s="10" customFormat="1" x14ac:dyDescent="0.25">
      <c r="B134" s="35"/>
      <c r="C134" s="35"/>
      <c r="D134" s="28" t="s">
        <v>303</v>
      </c>
      <c r="E134" s="29"/>
      <c r="F134" s="30"/>
      <c r="G134" s="26"/>
      <c r="H134" s="20"/>
      <c r="I134" s="20"/>
    </row>
    <row r="135" spans="2:9" ht="15.75" customHeight="1" x14ac:dyDescent="0.25">
      <c r="B135" s="35"/>
      <c r="C135" s="35"/>
      <c r="D135" s="32" t="s">
        <v>304</v>
      </c>
      <c r="E135" s="33"/>
      <c r="F135" s="34"/>
      <c r="G135" s="19">
        <f t="shared" si="3"/>
        <v>1169821045</v>
      </c>
      <c r="H135" s="20">
        <v>1169821045</v>
      </c>
      <c r="I135" s="20">
        <v>0</v>
      </c>
    </row>
    <row r="136" spans="2:9" ht="15.75" customHeight="1" x14ac:dyDescent="0.25">
      <c r="B136" s="35"/>
      <c r="C136" s="35"/>
      <c r="D136" s="32" t="s">
        <v>305</v>
      </c>
      <c r="E136" s="33"/>
      <c r="F136" s="34"/>
      <c r="G136" s="19">
        <f t="shared" si="3"/>
        <v>160514023</v>
      </c>
      <c r="H136" s="20">
        <v>160514023</v>
      </c>
      <c r="I136" s="20">
        <v>0</v>
      </c>
    </row>
    <row r="137" spans="2:9" ht="15.75" customHeight="1" x14ac:dyDescent="0.25">
      <c r="B137" s="35"/>
      <c r="C137" s="35"/>
      <c r="D137" s="32" t="s">
        <v>306</v>
      </c>
      <c r="E137" s="33"/>
      <c r="F137" s="34"/>
      <c r="G137" s="19">
        <f t="shared" si="3"/>
        <v>27172398</v>
      </c>
      <c r="H137" s="20">
        <v>27172398</v>
      </c>
      <c r="I137" s="20">
        <v>0</v>
      </c>
    </row>
    <row r="138" spans="2:9" x14ac:dyDescent="0.25">
      <c r="B138" s="35"/>
      <c r="C138" s="35"/>
      <c r="D138" s="32" t="s">
        <v>307</v>
      </c>
      <c r="E138" s="33"/>
      <c r="F138" s="34"/>
      <c r="G138" s="19">
        <f t="shared" si="3"/>
        <v>70564334</v>
      </c>
      <c r="H138" s="20">
        <v>70564334</v>
      </c>
      <c r="I138" s="20">
        <v>0</v>
      </c>
    </row>
    <row r="139" spans="2:9" x14ac:dyDescent="0.25">
      <c r="B139" s="35"/>
      <c r="C139" s="35"/>
      <c r="D139" s="32" t="s">
        <v>308</v>
      </c>
      <c r="E139" s="33"/>
      <c r="F139" s="34"/>
      <c r="G139" s="19">
        <f t="shared" si="3"/>
        <v>173363828</v>
      </c>
      <c r="H139" s="20">
        <v>173363828</v>
      </c>
      <c r="I139" s="20">
        <v>0</v>
      </c>
    </row>
    <row r="140" spans="2:9" x14ac:dyDescent="0.25">
      <c r="B140" s="35"/>
      <c r="C140" s="35"/>
      <c r="D140" s="32" t="s">
        <v>309</v>
      </c>
      <c r="E140" s="33"/>
      <c r="F140" s="34"/>
      <c r="G140" s="19">
        <f t="shared" si="3"/>
        <v>196116723</v>
      </c>
      <c r="H140" s="20">
        <v>196116723</v>
      </c>
      <c r="I140" s="20">
        <v>0</v>
      </c>
    </row>
    <row r="141" spans="2:9" ht="15.75" customHeight="1" x14ac:dyDescent="0.25">
      <c r="B141" s="35"/>
      <c r="C141" s="35"/>
      <c r="D141" s="32" t="s">
        <v>310</v>
      </c>
      <c r="E141" s="33"/>
      <c r="F141" s="34"/>
      <c r="G141" s="19">
        <f t="shared" si="3"/>
        <v>243810146</v>
      </c>
      <c r="H141" s="20">
        <v>243810146</v>
      </c>
      <c r="I141" s="20">
        <v>0</v>
      </c>
    </row>
    <row r="142" spans="2:9" x14ac:dyDescent="0.25">
      <c r="B142" s="35"/>
      <c r="C142" s="35"/>
      <c r="D142" s="28" t="s">
        <v>311</v>
      </c>
      <c r="E142" s="29"/>
      <c r="F142" s="30"/>
      <c r="G142" s="22">
        <f t="shared" si="3"/>
        <v>2041362497</v>
      </c>
      <c r="H142" s="23">
        <f>SUM(H135:H141)</f>
        <v>2041362497</v>
      </c>
      <c r="I142" s="23">
        <v>0</v>
      </c>
    </row>
    <row r="143" spans="2:9" s="10" customFormat="1" ht="15.75" customHeight="1" x14ac:dyDescent="0.25">
      <c r="B143" s="35"/>
      <c r="C143" s="35"/>
      <c r="D143" s="28" t="s">
        <v>312</v>
      </c>
      <c r="E143" s="29"/>
      <c r="F143" s="30"/>
      <c r="G143" s="26"/>
      <c r="H143" s="20"/>
      <c r="I143" s="20"/>
    </row>
    <row r="144" spans="2:9" s="10" customFormat="1" ht="27.75" customHeight="1" x14ac:dyDescent="0.25">
      <c r="B144" s="35"/>
      <c r="C144" s="35"/>
      <c r="D144" s="28" t="s">
        <v>313</v>
      </c>
      <c r="E144" s="29"/>
      <c r="F144" s="30"/>
      <c r="G144" s="22">
        <f t="shared" si="3"/>
        <v>2224273322</v>
      </c>
      <c r="H144" s="23">
        <f>H133-H142</f>
        <v>415583239</v>
      </c>
      <c r="I144" s="23">
        <f>I133-I142</f>
        <v>1808690083</v>
      </c>
    </row>
    <row r="145" spans="2:9" x14ac:dyDescent="0.25">
      <c r="B145" s="35"/>
      <c r="C145" s="35"/>
      <c r="D145" s="32" t="s">
        <v>314</v>
      </c>
      <c r="E145" s="33"/>
      <c r="F145" s="34"/>
      <c r="G145" s="19">
        <f t="shared" si="3"/>
        <v>344203960</v>
      </c>
      <c r="H145" s="20">
        <v>344203960</v>
      </c>
      <c r="I145" s="20">
        <v>0</v>
      </c>
    </row>
    <row r="146" spans="2:9" s="10" customFormat="1" ht="15.75" customHeight="1" x14ac:dyDescent="0.25">
      <c r="B146" s="35"/>
      <c r="C146" s="35"/>
      <c r="D146" s="28" t="s">
        <v>315</v>
      </c>
      <c r="E146" s="29"/>
      <c r="F146" s="30"/>
      <c r="G146" s="22">
        <f t="shared" si="3"/>
        <v>1880069362</v>
      </c>
      <c r="H146" s="23">
        <f>H144-H145</f>
        <v>71379279</v>
      </c>
      <c r="I146" s="23">
        <f>I144-I145</f>
        <v>1808690083</v>
      </c>
    </row>
    <row r="147" spans="2:9" ht="15.75" customHeight="1" x14ac:dyDescent="0.25">
      <c r="B147" s="35"/>
      <c r="C147" s="35"/>
      <c r="D147" s="32" t="s">
        <v>316</v>
      </c>
      <c r="E147" s="33"/>
      <c r="F147" s="34"/>
      <c r="G147" s="19">
        <f t="shared" si="3"/>
        <v>0</v>
      </c>
      <c r="H147" s="20">
        <v>0</v>
      </c>
      <c r="I147" s="20">
        <v>0</v>
      </c>
    </row>
    <row r="148" spans="2:9" ht="15.75" customHeight="1" x14ac:dyDescent="0.25">
      <c r="B148" s="35"/>
      <c r="C148" s="35"/>
      <c r="D148" s="32" t="s">
        <v>317</v>
      </c>
      <c r="E148" s="33"/>
      <c r="F148" s="34"/>
      <c r="G148" s="19">
        <f t="shared" si="3"/>
        <v>0</v>
      </c>
      <c r="H148" s="20">
        <v>0</v>
      </c>
      <c r="I148" s="20">
        <v>0</v>
      </c>
    </row>
    <row r="149" spans="2:9" s="10" customFormat="1" x14ac:dyDescent="0.25">
      <c r="B149" s="35"/>
      <c r="C149" s="35"/>
      <c r="D149" s="28" t="s">
        <v>318</v>
      </c>
      <c r="E149" s="29"/>
      <c r="F149" s="30"/>
      <c r="G149" s="22">
        <f t="shared" si="3"/>
        <v>1880069362</v>
      </c>
      <c r="H149" s="23">
        <f>H146+H147+H148</f>
        <v>71379279</v>
      </c>
      <c r="I149" s="23">
        <f>I146+I147+I148</f>
        <v>1808690083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1"/>
      <c r="C153" s="31"/>
      <c r="D153" s="31"/>
      <c r="E153" s="31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1"/>
      <c r="C155" s="31"/>
      <c r="D155" s="31"/>
      <c r="E155" s="31"/>
      <c r="G155" s="11"/>
    </row>
    <row r="156" spans="2:9" ht="15.75" customHeight="1" x14ac:dyDescent="0.25">
      <c r="D156" s="8"/>
    </row>
    <row r="157" spans="2:9" ht="15.75" customHeight="1" x14ac:dyDescent="0.25">
      <c r="B157" s="31"/>
      <c r="C157" s="31"/>
      <c r="D157" s="31"/>
      <c r="E157" s="31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8E7B39D9-867A-4E4B-8FB4-D94F07743519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2025</vt:lpstr>
      <vt:lpstr>Q2 2025</vt:lpstr>
      <vt:lpstr>Q3 2025 </vt:lpstr>
      <vt:lpstr>Q4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2026-04-27T11:57:43Z</dcterms:modified>
</cp:coreProperties>
</file>